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5" tabRatio="477" activeTab="0"/>
  </bookViews>
  <sheets>
    <sheet name="доходы" sheetId="1" r:id="rId1"/>
    <sheet name="Лист2" sheetId="2" r:id="rId2"/>
    <sheet name="Лист3" sheetId="3" r:id="rId3"/>
  </sheets>
  <definedNames>
    <definedName name="_xlnm.Print_Titles" localSheetId="0">'доходы'!$10:$12</definedName>
  </definedNames>
  <calcPr fullCalcOnLoad="1"/>
</workbook>
</file>

<file path=xl/sharedStrings.xml><?xml version="1.0" encoding="utf-8"?>
<sst xmlns="http://schemas.openxmlformats.org/spreadsheetml/2006/main" count="750" uniqueCount="492">
  <si>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</si>
  <si>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</si>
  <si>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</si>
  <si>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</si>
  <si>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000 1 16 10082 05 0000 140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</si>
  <si>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</si>
  <si>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</si>
  <si>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</si>
  <si>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</si>
  <si>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</si>
  <si>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</si>
  <si>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000 1 16 07010 05 0000 140</t>
  </si>
  <si>
    <t>000 1 16 02020 02 0000 140</t>
  </si>
  <si>
    <t>000 2 02 20302 05 0000 150</t>
  </si>
  <si>
    <t>Субсидии бюджетам муниципальных образований на развитие территориального общественного самоуправления в Архангельской области</t>
  </si>
  <si>
    <t>Субсидии бюджетам муниципальных образований на формирование доступной среды для инвалидов в муниципальных районах и городских округах Архангельской области</t>
  </si>
  <si>
    <t xml:space="preserve">Субвенции бюджетам муниципальных образований на осуществление государственных полномочий в сфере охраны труда 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</si>
  <si>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</si>
  <si>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</si>
  <si>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</si>
  <si>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000 1 14 06014 10 0000 430</t>
  </si>
  <si>
    <t>ШТРАФЫ, САНКЦИИ, ВОЗМЕЩЕНИЕ УЩЕРБА</t>
  </si>
  <si>
    <t>000 1 16 00000 00 0000 000</t>
  </si>
  <si>
    <t>000 2 02 29999 05 0000 151</t>
  </si>
  <si>
    <t>000 2 07 05000 05 0000 150</t>
  </si>
  <si>
    <t>000 2 07 05030 05 0000 150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</si>
  <si>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</si>
  <si>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</si>
  <si>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организациями остатков субсидий прошлых лет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</si>
  <si>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</si>
  <si>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</si>
  <si>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</si>
  <si>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</si>
  <si>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</si>
  <si>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000 1 03 02000 01 0000 110</t>
  </si>
  <si>
    <t>Субсидии бюджетам муниципальных районов на реализацию программ поддержки социально ориентированных некоммерческих организаций</t>
  </si>
  <si>
    <t>000 2 02 02019 05 0000 151</t>
  </si>
  <si>
    <t>Субсидии бюджетам муниципальных образований на установку ограждений территории муниципальных образовательных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</si>
  <si>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</si>
  <si>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</si>
  <si>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</si>
  <si>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</si>
  <si>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</si>
  <si>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</si>
  <si>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</si>
  <si>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</si>
  <si>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</si>
  <si>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</si>
  <si>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</si>
  <si>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муниципальных образований на оснащение образовательных организаций Архангельской области специальными транспортными средствами для перевозки детей</t>
  </si>
  <si>
    <t>Субсидии бюджетам муниципальных образований на обеспечение условий для организации безопасного подвоза обучающихся к месту обучения и обратно</t>
  </si>
  <si>
    <t>Субсидии бюджетам муниципальных образований на разработку проектно-сметной документации для строительства и реконструкции (модернизации) объектов питьевого водоснабжения</t>
  </si>
  <si>
    <t>Дотации бюджетам на поддержку мер по обеспечению сбалансированности бюджетов</t>
  </si>
  <si>
    <t xml:space="preserve">000 2 02 01003 00 0000 151  </t>
  </si>
  <si>
    <t>Дотации бюджетам муниципальных районов на поддержку мер по обеспечению сбалансированности бюджетов</t>
  </si>
  <si>
    <t xml:space="preserve">000 2 02 01003 05 0000 151  </t>
  </si>
  <si>
    <t>000 2 02 02000 00 0000 151</t>
  </si>
  <si>
    <t xml:space="preserve">Прочие субсидии </t>
  </si>
  <si>
    <t>000 2 02 02999 00 0000 151</t>
  </si>
  <si>
    <t xml:space="preserve">Прочие субсидии бюджетам муниципальных районов </t>
  </si>
  <si>
    <t>Межбюджетные трансферты бюджетам  муниципальных районов в целях софинансирования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в рамках Соглашения за счет средств бюджетов поселений</t>
  </si>
  <si>
    <t>Возврат остатков субсидий на поддержку отрасли культуры из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</si>
  <si>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</si>
  <si>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Доходы от реализации имущества, находящегося в собственности 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</si>
  <si>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Субвенции бюджетам муниципальных образований на осуществление государственных полномочий подготовке и проведению Всероссийской сельскохозяйственной переписи</t>
  </si>
  <si>
    <t xml:space="preserve">Субвенции бюджетам муниципальных образований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 </t>
  </si>
  <si>
    <t>000 2 02 02999 05 0000 151</t>
  </si>
  <si>
    <t xml:space="preserve">из них: </t>
  </si>
  <si>
    <t xml:space="preserve">Субвенции бюджетам муниципальных образований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</si>
  <si>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</si>
  <si>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</si>
  <si>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</si>
  <si>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</si>
  <si>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</si>
  <si>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</si>
  <si>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</si>
  <si>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</si>
  <si>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</si>
  <si>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 </t>
  </si>
  <si>
    <t>000 1 14 02050 05 0000 410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</si>
  <si>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</si>
  <si>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</si>
  <si>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ежемесячное денежное вознаграждение за классное руководство</t>
  </si>
  <si>
    <t>000 2 02 20299 05 0000 150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</si>
  <si>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</si>
  <si>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реализацию мероприятий по улучшению жилищных условий граждан, проживающих на сельских территориях</t>
  </si>
  <si>
    <t>Субсидии бюджетам бюджетной системы Российской Федерации (межбюджетные субсидии)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</si>
  <si>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</si>
  <si>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000 1 05 02000 02 0000 110</t>
  </si>
  <si>
    <t>000 1 05 03000 01 0000 110</t>
  </si>
  <si>
    <t>Возмещение расходов депутатов Архангельского областного Собрания депутатов в избирательных округах</t>
  </si>
  <si>
    <t>Субсидии бюджетам муниципальных образований на софинансирование вопросов местного значения</t>
  </si>
  <si>
    <t>000 2 02 03000 00 0000 151</t>
  </si>
  <si>
    <t xml:space="preserve">Субвенции бюджетам  муниципальных районов на осуществление полномочий по подготовке проведения статистических переписей </t>
  </si>
  <si>
    <t>000 2 02 03002 05 0000 151</t>
  </si>
  <si>
    <t>000 2 02 03015 05 0000 151</t>
  </si>
  <si>
    <t>000 2 02 03021 05 0000 151</t>
  </si>
  <si>
    <t xml:space="preserve">Субвенции  бюджетам муниципальных районов  на выполнение передаваемых полномочий субъектов Российской Федерации </t>
  </si>
  <si>
    <t>000 2 02 03024 05 0000 151</t>
  </si>
  <si>
    <t xml:space="preserve">Прочие  межбюджетные трансферты, передаваемые бюджетам </t>
  </si>
  <si>
    <t xml:space="preserve">    из них:</t>
  </si>
  <si>
    <t>000 2 02 25097 05 0000 150</t>
  </si>
  <si>
    <t>Субсидии бюджетам муниципальных образований на реализацию мероприятий по капитальному ремонту муниципальных дошкольных образовательных организаций</t>
  </si>
  <si>
    <t>Субсидии бюджетам муниципальных образований на комплектование книжных фондов библиотек муниципальных образований Архангельской области и подписку на периодическую печать</t>
  </si>
  <si>
    <t xml:space="preserve">Субвенции бюджетам муниципальных образований на осуществление государственных полномочий в сфере административных правонарушений  </t>
  </si>
  <si>
    <t xml:space="preserve">Субвенции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 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</si>
  <si>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</t>
  </si>
  <si>
    <t>000 2 02 03026 05 0000 151</t>
  </si>
  <si>
    <t>в том числе:</t>
  </si>
  <si>
    <t xml:space="preserve">Прочие субвенции 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</si>
  <si>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</si>
  <si>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</si>
  <si>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</si>
  <si>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</si>
  <si>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</si>
  <si>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000 1 11 09000 00 0000 120</t>
  </si>
  <si>
    <t>000 1 11 09045 05 0000 120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</si>
  <si>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</si>
  <si>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</si>
  <si>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000 2 02 04999 05 0000 151</t>
  </si>
  <si>
    <t>Межбюджетные трансферты бюджетам муниципальных образований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</si>
  <si>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000 2 18 00000 00 0000 000</t>
  </si>
  <si>
    <t>2023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</si>
  <si>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</si>
  <si>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</si>
  <si>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000 2 19 00000 00 0000 000</t>
  </si>
  <si>
    <t>Мероприятия подпрограммы "Обеспечение жильем молодых семей" федеральной целевой программы "Жилище" на 2015-2020 годы</t>
  </si>
  <si>
    <t>ВСЕГО ДОХОДОВ</t>
  </si>
  <si>
    <t xml:space="preserve">Субвенции бюджетам  муниципальных районов на осуществление первичного воинского учета на территориях, где отсутствуют военные комиссариаты </t>
  </si>
  <si>
    <t>000 1 14 02000 00 0000 000</t>
  </si>
  <si>
    <t>Государственная пошлина за государственную регистрацию договора о залоге транспортных средств, включая выдачу свидетельства,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негодность, в части регистрации залога тракторов, самоходных дорожно-строительных машин и иных машин и прицепов к ним</t>
  </si>
  <si>
    <t>Межбюджетные трансферты бюджетам муниципальных образований на реализацию мероприятий, связанных с подготовкой объектов теплоснабжения (котельных, тепловых сетей), находящихся в оперативном управлении муниципальных образовательных организаций Архангельской области к новому отопительному периоду</t>
  </si>
  <si>
    <t>000 1 08 07142 01 0000 110</t>
  </si>
  <si>
    <t>000 1 08 07300 01 0000 110</t>
  </si>
  <si>
    <t>Субвенции бюджетам муниципальных образований на осуществление государственных полномочий по формированию торгового реестра</t>
  </si>
  <si>
    <t>000 2 02 03007 05 0000 151</t>
  </si>
  <si>
    <t xml:space="preserve">Субвенции бюджетам муниципальных образований на осуществление государственных полномочий по созданию комиссий по делам несовершеннолетних и защите их прав </t>
  </si>
  <si>
    <t>Наименование доходов</t>
  </si>
  <si>
    <t>ПРИЛОЖЕНИЕ № 1</t>
  </si>
  <si>
    <t>к решению Собрания депутатов</t>
  </si>
  <si>
    <t xml:space="preserve">мунциипального образования </t>
  </si>
  <si>
    <t>"Верхнетоемский муниципальный район"</t>
  </si>
  <si>
    <t>Прогнозируемое поступление доходов бюджета муниципального образования "Верхнетоемский муниципальный район" на 2021 год и на плановый период 2022 и 2023 годов по группе доходов  2 00 00000 00 0000 000 "БЕЗВОЗМЕЗДНЫЕ ПОСТУПЛЕНИЯ"</t>
  </si>
  <si>
    <t>Субсидии бюджетам муниципальных районов на обеспечение комплексного развития сельских территорий</t>
  </si>
  <si>
    <t>000 2 02 25576 05 0000 150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</si>
  <si>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</si>
  <si>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</si>
  <si>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</si>
  <si>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Субвенции бюджетам муниципальных районов на проведение Всероссийской переписи населения 2020 года</t>
  </si>
  <si>
    <t>000 2 02 35303 05 0000 150</t>
  </si>
  <si>
    <t>000 2 02 35469 05 0000 150</t>
  </si>
  <si>
    <t>000 2 02 39998 05 0000 150</t>
  </si>
  <si>
    <t>Субсидии бюджетам муниципальных образований на мероприятия в сфере общественного пассажирского транспорта и транспортной инфраструктуры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</si>
  <si>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</si>
  <si>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</si>
  <si>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</si>
  <si>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</si>
  <si>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</si>
  <si>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000 1 14 02053 05 0000 410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</si>
  <si>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</si>
  <si>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</si>
  <si>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</si>
  <si>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</si>
  <si>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</si>
  <si>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</si>
  <si>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000 1 05 02010 02 0000 110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</si>
  <si>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</si>
  <si>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</si>
  <si>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</si>
  <si>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</si>
  <si>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</si>
  <si>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</si>
  <si>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</si>
  <si>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</si>
  <si>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ГОСУДАРСТВЕННАЯ ПОШЛИНА</t>
  </si>
  <si>
    <t>000 1 08 00000 00 0000 000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</si>
  <si>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</si>
  <si>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</si>
  <si>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</si>
  <si>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</si>
  <si>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</si>
  <si>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</si>
  <si>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</si>
  <si>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</si>
  <si>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</si>
  <si>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</si>
  <si>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Субсидии бюджетам муниципальных образований на укрепление материально-технической базы и развитие противопожарной инфраструктуры в муниципальных образовательных организациях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</si>
  <si>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</si>
  <si>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</si>
  <si>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 ПО ОТМЕНЕННЫМ НАЛОГАМ, СБОРАМ И ИНЫМ ОБЯЗАТЕЛЬНЫМ ПЛАТЕЖАМ</t>
  </si>
  <si>
    <t>000 1 09 00000 00 0000 000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</si>
  <si>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</si>
  <si>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Налог на прибыль организаций, зачислявшийся до 1 января 2005 года в местные бюджеты </t>
  </si>
  <si>
    <t>000 1 09 01000 00 0000 110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</si>
  <si>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 </t>
  </si>
  <si>
    <t>000 1 09 01030 05 0000 110</t>
  </si>
  <si>
    <t>Межбюджетные трансферты бюджетам муниципальных образований Архангельской области на обеспечение проведения выборов в представительные органы вновь образованных муниципальных образований Архангельской области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</si>
  <si>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</si>
  <si>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</si>
  <si>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</si>
  <si>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</si>
  <si>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</si>
  <si>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</si>
  <si>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</t>
  </si>
  <si>
    <t>000 1 11 05010 00 0000 120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</si>
  <si>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</si>
  <si>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000 1 11 05020 00 0000 120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</si>
  <si>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</si>
  <si>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000 1 11 05023 03 0000 120</t>
  </si>
  <si>
    <t>ДОХОДЫ ОТ ОКАЗАНИЯ ПЛАТНЫХ УСЛУГ  И КОМПЕНСАЦИИ ЗАТРАТ ГОСУДАРСТВА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</si>
  <si>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</si>
  <si>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000 1 11 05025 10 0000 120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</si>
  <si>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</si>
  <si>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</si>
  <si>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</si>
  <si>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</si>
  <si>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</si>
  <si>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Прочие поступления от использования имущества, находящегося в государственной и муниципальной собственности. </t>
  </si>
  <si>
    <t>000 1 11 08040 00 0000 120</t>
  </si>
  <si>
    <t xml:space="preserve"> Прочие поступления от использования имущества, находящегося в муниципальной собственности. </t>
  </si>
  <si>
    <t xml:space="preserve">Субсидии бюджетам муниципальных образований на мероприятия по проведению оздоровительной кампании детей </t>
  </si>
  <si>
    <t>000 1 11 08043 03 0000 120</t>
  </si>
  <si>
    <t>Дотации бюджетам бюджетной системы Российской Федерации</t>
  </si>
  <si>
    <t>000 1 12 01041 01 0000 120</t>
  </si>
  <si>
    <t>000 2 02 25555 05 0000 150</t>
  </si>
  <si>
    <t>Межбюджетные трансферты бюджетам  муниципальных образований Архангельской области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</si>
  <si>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 бюджетам  муниципальных образований Архангельской области на реализацию мероприятий, связанных с подготовкой объектов теплоснабжения (котельных, тепловых сетей), находящихся в оперативном управлении муниципальных образовательных организаций Архангельской области, к новому отопительному периоду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</si>
  <si>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</si>
  <si>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</si>
  <si>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</si>
  <si>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</si>
  <si>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</si>
  <si>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</si>
  <si>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</si>
  <si>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</si>
  <si>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</si>
  <si>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</si>
  <si>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</si>
  <si>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</si>
  <si>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</si>
  <si>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</si>
  <si>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</si>
  <si>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от 24 сентября 2021 года № 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</si>
  <si>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</si>
  <si>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000 1 16 01140 01 0000 140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</si>
  <si>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</si>
  <si>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</si>
  <si>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</si>
  <si>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</si>
  <si>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000 1 16 01153 01 0000 140</t>
  </si>
  <si>
    <t>000 1 16 01157 01 0000 140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</si>
  <si>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</si>
  <si>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</si>
  <si>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</si>
  <si>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</si>
  <si>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</si>
  <si>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</si>
  <si>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</si>
  <si>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</si>
  <si>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</si>
  <si>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</si>
  <si>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Возврат остатков субсидий на мероприятия в области обращения с отходами из бюджетов муниципальных районов</t>
  </si>
  <si>
    <t>000 2 19 25566 05 0000 150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</si>
  <si>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</si>
  <si>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</si>
  <si>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</si>
  <si>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</si>
  <si>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</si>
  <si>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</si>
  <si>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</si>
  <si>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</si>
  <si>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</si>
  <si>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</si>
  <si>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</si>
  <si>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</si>
  <si>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</si>
  <si>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</si>
  <si>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</si>
  <si>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Субвенции бюджетам бюджетной системы Российской Федерации</t>
  </si>
  <si>
    <t xml:space="preserve"> Прочие поступления от использования имущества, находящегося в  собственности муниципальных районов. </t>
  </si>
  <si>
    <t>000 1 11 08045 05 0000 120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</si>
  <si>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</si>
  <si>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</si>
  <si>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</si>
  <si>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</si>
  <si>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</si>
  <si>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</si>
  <si>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000 1 01 02030 01 0000 110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</si>
  <si>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</si>
  <si>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</si>
  <si>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</si>
  <si>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</si>
  <si>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</si>
  <si>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</si>
  <si>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</si>
  <si>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</si>
  <si>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</si>
  <si>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</si>
  <si>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</si>
  <si>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Субсидии бюджетам муниципальных образований на создание условий для обеспечения поселений и жителей городских округов услугами торговли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</si>
  <si>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</si>
  <si>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</si>
  <si>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</si>
  <si>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000 2 02 20051 05 0000 151</t>
  </si>
  <si>
    <t>Субсидии бюджетам муниципальных районов на поддержку отрасли культуры</t>
  </si>
  <si>
    <t>000 2 02 25558 05 0000 151</t>
  </si>
  <si>
    <t xml:space="preserve">Субвенции бюджетам муниципальных образований на осуществление государственных 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           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</si>
  <si>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</si>
  <si>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</si>
  <si>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Субсидии бюджетам муниципальных районов на реализацию программ формирования современной городской среды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</si>
  <si>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</si>
  <si>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</si>
  <si>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Субсидии бюджетам муниципальных образований на общественно значимые культурные мероприятия в рамках проекта "ЛЮБО-ДОРОГО"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</si>
  <si>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</si>
  <si>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</si>
  <si>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</si>
  <si>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000 2 02 25497 05 0000 150</t>
  </si>
  <si>
    <t>Субсидии бюджетам муниципальных районов на укрепление материально-технической базы муниципальных дошкольных образовательных организаций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</si>
  <si>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</si>
  <si>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</si>
  <si>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000 2 02 03029 05 0000 151</t>
  </si>
  <si>
    <t>000 2 02 03119 05 0000 151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</si>
  <si>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</si>
  <si>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</si>
  <si>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осуществление государственных полномочий по присвоению спортивных разрядов</t>
  </si>
  <si>
    <t>000 1 13 00000 00 0000 000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</si>
  <si>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</si>
  <si>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</si>
  <si>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</si>
  <si>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</si>
  <si>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</si>
  <si>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</si>
  <si>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Государственная программа Архангельской области "Устойчивое развитие сельских территорий Архангельской области (2014-2017 годы)"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</si>
  <si>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</si>
  <si>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000 2 02 02077 05 0000 151</t>
  </si>
  <si>
    <t>000 2 02 02216 05 0000 151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</si>
  <si>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     </t>
  </si>
  <si>
    <t>000 2 18 00000 05 0000 150</t>
  </si>
  <si>
    <t>000 2 18 60010 05 0000 150</t>
  </si>
  <si>
    <t>Субсидии бюджетам муниципальных районов на ремонт мостов на автомобильных дорогах общего пользования местного значения в Верхнетоемском муниципальном районе Архангельской области</t>
  </si>
  <si>
    <t>000 2 18 05000 05 0000 150</t>
  </si>
  <si>
    <t>000 2 19 00000 05 0000 150</t>
  </si>
  <si>
    <t>000 2 19 25020 05 0000 150</t>
  </si>
  <si>
    <t>000 2 19 60010 05 0000 150</t>
  </si>
  <si>
    <t>за счет средств областного бюджета</t>
  </si>
  <si>
    <t>за счет средств федерального бюджета</t>
  </si>
  <si>
    <t>Субвенции бюджетам муниципальных образований на осуществление государственных полномочий 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</si>
  <si>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Межбюджетные трансферты бюджетам муниципальных образований на доставку муки и лекарственных средств в районы Крайнего Севера и приравненные к ним местности с ограниченными сроками завоза грузов</t>
  </si>
  <si>
    <t>000 2 02 25519 05 0000 150</t>
  </si>
  <si>
    <t>000 2 02 25467 05 0000 150</t>
  </si>
  <si>
    <t>Субсидии бюджетам муниципальных образований на организацию транспортного обслуживания населения на пассажирских муниципальных маршрутах водного транспорта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</si>
  <si>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</si>
  <si>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Субсидии бюджетам муниципальных образований на оказание финансовой поддержки гражданам в целях осуществления индивидуального жилищного строительства</t>
  </si>
  <si>
    <t>Субсидии бюджетам муниципальных образований на мероприятия в сфере культуры и искусства, проводимые в рамках государственной программы Архангельской области "Культура Русского Севера (2013 - 2020 годы)"</t>
  </si>
  <si>
    <t>000 2 02 04052 05 0000 151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</si>
  <si>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</si>
  <si>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</si>
  <si>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</si>
  <si>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</si>
  <si>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</si>
  <si>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</si>
  <si>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</si>
  <si>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софинансирование части дополнительных расходов на повышение минимального размера оплаты труда</t>
  </si>
  <si>
    <t>Государственная программа Архангельской области "Развитие энергетики, связи и жилищно-коммунального хозяйства Архангельской области (2014 - 2020 годы)"</t>
  </si>
  <si>
    <t>Субсидии бюджетам муниципальных образований на обустройство плоскостных спортивных сооружений муниципальных образований</t>
  </si>
  <si>
    <t xml:space="preserve">Субсидии из резервного фонда Правительства Архангельской области 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</si>
  <si>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</si>
  <si>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</si>
  <si>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</si>
  <si>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</si>
  <si>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</si>
  <si>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</si>
  <si>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</si>
  <si>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</si>
  <si>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 xml:space="preserve"> Реализация мероприятий федеральной целевой программы "Устойчивое  развитие сельских территорий на 2014-2017 годы и на период до 2020 года" </t>
  </si>
  <si>
    <t>Государственная 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годы)"</t>
  </si>
  <si>
    <t>Субсидии бюджетам муниципальных образований на доставку муки и лекарственных средств в районы Крайнего Севера и приравненные к ним местности с ограниченными сроками завоза грузов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</si>
  <si>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</si>
  <si>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</si>
  <si>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Субсидии бюджетам муниципальных образований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</t>
  </si>
  <si>
    <t xml:space="preserve">Субвенции бюджетам муниципальных образований на реализацию образовательных программ </t>
  </si>
  <si>
    <t>Субсидии бюджетам 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</si>
  <si>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Субсидии бюджетам муниципальных образований на реализацию мероприятий в сфере обращения с отходами производства и потребления, в том числе с твердыми коммунальными отходами (создание мест (площадок) накопления (в том числе раздельного накопления) твердых коммунальных отходов)</t>
  </si>
  <si>
    <t>Субсидии бюджетам муниципальных образований на реализацию мероприятий в сфере обращения с отходами производства и потребления, в том числе с твердыми коммунальными отходами (приобретение контейнеров (бункеров) для накопления твердых коммунальных отходов)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</si>
  <si>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</si>
  <si>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</si>
  <si>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Резервный фонд Правительства Архангельской области</t>
  </si>
  <si>
    <t>Межбюджетные трансферты бюджетам  муниципальных районов в целях софинансирования муниципальных программ формирования современной городской среды в рамках Соглашения за счет средств бюджетов поселений</t>
  </si>
  <si>
    <t xml:space="preserve"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                 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</si>
  <si>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</si>
  <si>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</si>
  <si>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проведение кадастровых работ в отношении земельных участков, предоставляемых многодетным семьям</t>
  </si>
  <si>
    <t>Субсидии бюджетам муниципальных образований на мероприятия по развитию физической культуры и спорта в муниципальных образованиях</t>
  </si>
  <si>
    <t>000 2 02 04053 05 0000 151</t>
  </si>
  <si>
    <t xml:space="preserve">Реализация мероприятий федеральной целевой программы "Устойчивое развитие сельских территорий на 2014-2017 годы и на период до 2020 года" </t>
  </si>
  <si>
    <t xml:space="preserve">Реализация мероприятий федеральной целевой программы "Культура России (2012-2018 годы)" </t>
  </si>
  <si>
    <t>000 2 02 02088 05 0002 151</t>
  </si>
  <si>
    <t>000 2 02 02089 05 0002 151</t>
  </si>
  <si>
    <t>Субсидии бюджетам муниципальных образований на мероприятия по реализации приоритетных проектов в сфере туризма</t>
  </si>
  <si>
    <t>Субсидии бюджетам муниципальных образований на ремонт автомобильных дорог общего пользования местного значения в муниципальных районах и городских округах Архангельской области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</si>
  <si>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</si>
  <si>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</si>
  <si>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</si>
  <si>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</si>
  <si>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</si>
  <si>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 </t>
  </si>
  <si>
    <t>Субсидии бюджетам муниципальных образований на реализацию муниципальных программ поддержки социально ориентированных некоммерческих организаций</t>
  </si>
  <si>
    <t>000 2 19 25519 05 0000 150</t>
  </si>
  <si>
    <t>000 2 18 05010 05 0000 150</t>
  </si>
  <si>
    <t>Доходы бюджетов муниципальных районов от возврата бюджетными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</si>
  <si>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</si>
  <si>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</si>
  <si>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</si>
  <si>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Субвенции бюджетам муниципальных образований на осуществление государственных полномочий  по выплате вознаграждений профессиональным опекунам </t>
  </si>
  <si>
    <t xml:space="preserve">Межбюджетные трансферты бюджетам  муниципальных образований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</t>
  </si>
  <si>
    <t xml:space="preserve"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</si>
  <si>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 (без федерального софинансирования)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</si>
  <si>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</si>
  <si>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</si>
  <si>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</si>
  <si>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 бюджетам  муниципальных образований Архангельской области на развитие территориального общественного самоуправления в Архангельской области</t>
  </si>
  <si>
    <t>Межбюджетные трансферты бюджетам  муниципальных образований Архангельской области на организацию транспортного обслуживания населения на пассажирских муниципальных маршрутах водного транспорта</t>
  </si>
  <si>
    <t>Предлагаемые поправки                                 (+ увеличение, - уменьшение)</t>
  </si>
  <si>
    <t>Субсидии бюджетам муниципальных образований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</si>
  <si>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Единая субвенция бюджетам муниципальных районов</t>
  </si>
  <si>
    <t>000 2 02 10000 00 0000 150</t>
  </si>
  <si>
    <t>000 2 02 15001 00 0000 150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</si>
  <si>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</si>
  <si>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000 2 02 25304 05 0000 150</t>
  </si>
  <si>
    <t>Субсидии бюджетам муниципальных районов на внедрение модели персонифицированного финансирования дополнительного образования детей в Архангельской области</t>
  </si>
  <si>
    <t>Межбюджетные трансферты бюджетам  муниципальных районов на 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</si>
  <si>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Межбюджетные трансферты бюджетам муниципальных образований на благоустройство и приобретение уборочной и коммунальной техники</t>
  </si>
  <si>
    <t>Межбюджетные трансферты бюджетам  муниципальных районов на устранение предписаний надзорных органов и оснащение оборудованием столовых и пищеблоков муниципальных общеобразовательных организаций в целях создания условий для организации горячего питания обучающихся, получающих начальное общее образование</t>
  </si>
  <si>
    <t xml:space="preserve">000 2 02 15002 00 0000 150  </t>
  </si>
  <si>
    <t xml:space="preserve">000 2 02 15002 05 0000 150  </t>
  </si>
  <si>
    <t>000 2 02 15001 05 0000 150</t>
  </si>
  <si>
    <t>000 2 02 20000 00 0000 150</t>
  </si>
  <si>
    <t>000 2 02 20216 05 0000 150</t>
  </si>
  <si>
    <t>000 2 02 29999 00 0000 150</t>
  </si>
  <si>
    <t>000 2 02 29999 05 0000 150</t>
  </si>
  <si>
    <t>000 2 02 30000 00 0000 150</t>
  </si>
  <si>
    <t>Субсидии бюджетам муниципальных образований на поддержку территориального общественного самоуправления в Архангельской области</t>
  </si>
  <si>
    <t>000 2 02 30024 05 0000 150</t>
  </si>
  <si>
    <t>000 2 02 30029 05 0000 150</t>
  </si>
  <si>
    <t>000 2 02 35082 05 0000 150</t>
  </si>
  <si>
    <t>000 2 02 35118 05 0000 150</t>
  </si>
  <si>
    <t>000 2 02 35120 05 0000 150</t>
  </si>
  <si>
    <t>000 2 02 39999 00 0000 150</t>
  </si>
  <si>
    <t>000 2 02 39999 05 0000 150</t>
  </si>
  <si>
    <t>000 2 02 40000 00 0000 150</t>
  </si>
  <si>
    <t>000 2 02 40014 05 0000 150</t>
  </si>
  <si>
    <t>000 2 02 49999 00 0000 150</t>
  </si>
  <si>
    <t>000 2 02 49999 05 0000 150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</si>
  <si>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</si>
  <si>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</si>
  <si>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Субсидии бюджетам муниципальных образований на реализацию мероприятий по содействию трудоустройству несовершеннолетних граждан на территории Архангельской области</t>
  </si>
  <si>
    <t>Субсидии бюджетам муниципальных образований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«О Национальной стратегии действий в интересах детей на 2012 – 2017 годы»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</si>
  <si>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</si>
  <si>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</si>
  <si>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</si>
  <si>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</si>
  <si>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</si>
  <si>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</si>
  <si>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Субсидии бюджетам муниципальных образований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</si>
  <si>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000 1 14 06000 00 0000 430</t>
  </si>
  <si>
    <t>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</si>
  <si>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Сумма, тыс.рублей</t>
  </si>
  <si>
    <t>2021 год</t>
  </si>
  <si>
    <t>2022 год</t>
  </si>
  <si>
    <t>Субсидии бюджетам муниципальных образований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</si>
  <si>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</si>
  <si>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образований на софинансирование объектов капитального строительства муниципальной собственности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</si>
  <si>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</si>
  <si>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</si>
  <si>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</si>
  <si>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</si>
  <si>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</si>
  <si>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</si>
  <si>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</si>
  <si>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</si>
  <si>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</si>
  <si>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</si>
  <si>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000 1 16 10000 00 0000 140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</si>
  <si>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</si>
  <si>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</si>
  <si>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</si>
  <si>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000 1 16 10061 05 0000 140</t>
  </si>
  <si>
    <t>Межбюджетные трансферты бюджетам  муниципальных районов в целях софинансирования обеспечения комплексного развития сельских территорий в рамках Соглашения за счет средств бюджетов поселений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</si>
  <si>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</si>
  <si>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000 1 16 10062 05 0000 140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</si>
  <si>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</si>
  <si>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000 1 16 10080 00 0000 140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</si>
</sst>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;[Red]#,##0.0"/>
    <numFmt numFmtId="187" formatCode="#,##0.000"/>
    <numFmt numFmtId="188" formatCode="#,##0.00000"/>
    <numFmt numFmtId="189" formatCode="#,##0.0000"/>
  </numFmts>
  <fonts count="3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/>
    </border>
    <border>
      <left style="medium"/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medium"/>
      <right style="medium"/>
      <top style="thin">
        <color indexed="8"/>
      </top>
      <bottom style="hair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 style="hair">
        <color indexed="8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/>
      <right style="medium"/>
      <top style="thin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medium"/>
      <top style="hair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24" borderId="1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1"/>
    </xf>
    <xf numFmtId="49" fontId="6" fillId="24" borderId="15" xfId="0" applyNumberFormat="1" applyFont="1" applyFill="1" applyBorder="1" applyAlignment="1">
      <alignment horizontal="center" vertical="center"/>
    </xf>
    <xf numFmtId="180" fontId="6" fillId="24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80" fontId="8" fillId="0" borderId="16" xfId="0" applyNumberFormat="1" applyFont="1" applyBorder="1" applyAlignment="1">
      <alignment horizontal="center" vertical="center"/>
    </xf>
    <xf numFmtId="49" fontId="6" fillId="25" borderId="15" xfId="0" applyNumberFormat="1" applyFont="1" applyFill="1" applyBorder="1" applyAlignment="1">
      <alignment horizontal="center" vertical="center"/>
    </xf>
    <xf numFmtId="180" fontId="6" fillId="25" borderId="16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180" fontId="6" fillId="0" borderId="25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180" fontId="8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180" fontId="6" fillId="0" borderId="27" xfId="0" applyNumberFormat="1" applyFont="1" applyFill="1" applyBorder="1" applyAlignment="1">
      <alignment horizontal="center" vertical="center"/>
    </xf>
    <xf numFmtId="180" fontId="8" fillId="0" borderId="25" xfId="0" applyNumberFormat="1" applyFont="1" applyFill="1" applyBorder="1" applyAlignment="1">
      <alignment horizontal="center" vertical="center"/>
    </xf>
    <xf numFmtId="180" fontId="8" fillId="0" borderId="21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80" fontId="8" fillId="26" borderId="3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180" fontId="6" fillId="0" borderId="32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180" fontId="8" fillId="0" borderId="3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80" fontId="6" fillId="27" borderId="25" xfId="0" applyNumberFormat="1" applyFont="1" applyFill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180" fontId="8" fillId="0" borderId="19" xfId="0" applyNumberFormat="1" applyFont="1" applyBorder="1" applyAlignment="1">
      <alignment horizontal="center" vertical="center"/>
    </xf>
    <xf numFmtId="180" fontId="6" fillId="25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 vertical="center"/>
    </xf>
    <xf numFmtId="180" fontId="6" fillId="25" borderId="1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/>
    </xf>
    <xf numFmtId="180" fontId="8" fillId="0" borderId="34" xfId="0" applyNumberFormat="1" applyFont="1" applyFill="1" applyBorder="1" applyAlignment="1">
      <alignment horizontal="center" vertical="center" wrapText="1"/>
    </xf>
    <xf numFmtId="180" fontId="8" fillId="0" borderId="23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180" fontId="8" fillId="0" borderId="3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6" fillId="25" borderId="22" xfId="0" applyNumberFormat="1" applyFont="1" applyFill="1" applyBorder="1" applyAlignment="1">
      <alignment horizontal="center" vertical="center"/>
    </xf>
    <xf numFmtId="180" fontId="8" fillId="0" borderId="35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/>
    </xf>
    <xf numFmtId="180" fontId="6" fillId="24" borderId="23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80" fontId="8" fillId="0" borderId="3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80" fontId="8" fillId="0" borderId="27" xfId="0" applyNumberFormat="1" applyFont="1" applyBorder="1" applyAlignment="1">
      <alignment horizontal="center" vertical="center"/>
    </xf>
    <xf numFmtId="180" fontId="8" fillId="0" borderId="30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180" fontId="6" fillId="24" borderId="35" xfId="0" applyNumberFormat="1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180" fontId="8" fillId="0" borderId="29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center" vertical="center"/>
    </xf>
    <xf numFmtId="180" fontId="6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180" fontId="8" fillId="0" borderId="41" xfId="0" applyNumberFormat="1" applyFont="1" applyBorder="1" applyAlignment="1">
      <alignment horizontal="center" vertical="center"/>
    </xf>
    <xf numFmtId="180" fontId="8" fillId="0" borderId="35" xfId="0" applyNumberFormat="1" applyFont="1" applyBorder="1" applyAlignment="1">
      <alignment horizontal="center" vertical="center"/>
    </xf>
    <xf numFmtId="49" fontId="6" fillId="25" borderId="36" xfId="0" applyNumberFormat="1" applyFont="1" applyFill="1" applyBorder="1" applyAlignment="1">
      <alignment horizontal="center" vertical="center"/>
    </xf>
    <xf numFmtId="180" fontId="6" fillId="25" borderId="35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7" fillId="0" borderId="36" xfId="0" applyNumberFormat="1" applyFont="1" applyFill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 indent="2"/>
    </xf>
    <xf numFmtId="180" fontId="7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wrapText="1" indent="1"/>
    </xf>
    <xf numFmtId="49" fontId="8" fillId="0" borderId="40" xfId="0" applyNumberFormat="1" applyFont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8" fillId="0" borderId="45" xfId="0" applyFont="1" applyBorder="1" applyAlignment="1">
      <alignment horizontal="justify" wrapText="1"/>
    </xf>
    <xf numFmtId="0" fontId="8" fillId="0" borderId="45" xfId="0" applyNumberFormat="1" applyFont="1" applyBorder="1" applyAlignment="1">
      <alignment horizontal="justify" wrapText="1"/>
    </xf>
    <xf numFmtId="0" fontId="6" fillId="0" borderId="46" xfId="0" applyFont="1" applyBorder="1" applyAlignment="1">
      <alignment horizontal="justify" wrapText="1"/>
    </xf>
    <xf numFmtId="0" fontId="6" fillId="0" borderId="46" xfId="0" applyFont="1" applyFill="1" applyBorder="1" applyAlignment="1">
      <alignment horizontal="justify" wrapText="1"/>
    </xf>
    <xf numFmtId="0" fontId="8" fillId="0" borderId="46" xfId="0" applyFont="1" applyBorder="1" applyAlignment="1">
      <alignment horizontal="justify" wrapText="1"/>
    </xf>
    <xf numFmtId="0" fontId="6" fillId="0" borderId="47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6" fillId="0" borderId="48" xfId="0" applyFont="1" applyBorder="1" applyAlignment="1">
      <alignment horizontal="justify" wrapText="1"/>
    </xf>
    <xf numFmtId="0" fontId="6" fillId="0" borderId="49" xfId="0" applyFont="1" applyBorder="1" applyAlignment="1">
      <alignment horizontal="justify" wrapText="1"/>
    </xf>
    <xf numFmtId="0" fontId="6" fillId="0" borderId="50" xfId="0" applyFont="1" applyBorder="1" applyAlignment="1">
      <alignment horizontal="justify" wrapText="1"/>
    </xf>
    <xf numFmtId="0" fontId="8" fillId="26" borderId="11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0" fontId="6" fillId="27" borderId="10" xfId="0" applyFont="1" applyFill="1" applyBorder="1" applyAlignment="1">
      <alignment horizontal="justify" wrapText="1"/>
    </xf>
    <xf numFmtId="0" fontId="6" fillId="27" borderId="46" xfId="0" applyFont="1" applyFill="1" applyBorder="1" applyAlignment="1">
      <alignment horizontal="justify" wrapText="1"/>
    </xf>
    <xf numFmtId="0" fontId="8" fillId="0" borderId="50" xfId="0" applyFont="1" applyBorder="1" applyAlignment="1">
      <alignment horizontal="justify" wrapText="1"/>
    </xf>
    <xf numFmtId="0" fontId="8" fillId="0" borderId="51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6" fillId="0" borderId="52" xfId="0" applyFont="1" applyBorder="1" applyAlignment="1">
      <alignment horizontal="justify" wrapText="1"/>
    </xf>
    <xf numFmtId="0" fontId="8" fillId="0" borderId="53" xfId="0" applyFont="1" applyBorder="1" applyAlignment="1">
      <alignment horizontal="justify" wrapText="1"/>
    </xf>
    <xf numFmtId="0" fontId="8" fillId="0" borderId="47" xfId="0" applyFont="1" applyBorder="1" applyAlignment="1">
      <alignment horizontal="justify" wrapText="1"/>
    </xf>
    <xf numFmtId="0" fontId="6" fillId="25" borderId="45" xfId="0" applyFont="1" applyFill="1" applyBorder="1" applyAlignment="1">
      <alignment horizontal="justify" wrapText="1"/>
    </xf>
    <xf numFmtId="0" fontId="8" fillId="0" borderId="54" xfId="0" applyFont="1" applyBorder="1" applyAlignment="1">
      <alignment horizontal="justify" wrapText="1"/>
    </xf>
    <xf numFmtId="0" fontId="6" fillId="0" borderId="55" xfId="0" applyFont="1" applyFill="1" applyBorder="1" applyAlignment="1">
      <alignment horizontal="justify" wrapText="1"/>
    </xf>
    <xf numFmtId="0" fontId="8" fillId="0" borderId="55" xfId="0" applyFont="1" applyFill="1" applyBorder="1" applyAlignment="1">
      <alignment horizontal="justify" wrapText="1"/>
    </xf>
    <xf numFmtId="0" fontId="6" fillId="0" borderId="56" xfId="0" applyFont="1" applyBorder="1" applyAlignment="1">
      <alignment horizontal="justify" wrapText="1"/>
    </xf>
    <xf numFmtId="0" fontId="8" fillId="0" borderId="56" xfId="0" applyFont="1" applyBorder="1" applyAlignment="1">
      <alignment horizontal="justify" wrapText="1"/>
    </xf>
    <xf numFmtId="0" fontId="6" fillId="0" borderId="57" xfId="0" applyFont="1" applyFill="1" applyBorder="1" applyAlignment="1">
      <alignment horizontal="justify" wrapText="1"/>
    </xf>
    <xf numFmtId="0" fontId="8" fillId="0" borderId="46" xfId="0" applyFont="1" applyFill="1" applyBorder="1" applyAlignment="1">
      <alignment horizontal="justify" wrapText="1"/>
    </xf>
    <xf numFmtId="0" fontId="6" fillId="0" borderId="12" xfId="0" applyFont="1" applyFill="1" applyBorder="1" applyAlignment="1">
      <alignment horizontal="justify" wrapText="1"/>
    </xf>
    <xf numFmtId="0" fontId="6" fillId="25" borderId="12" xfId="0" applyFont="1" applyFill="1" applyBorder="1" applyAlignment="1">
      <alignment horizontal="justify" wrapText="1"/>
    </xf>
    <xf numFmtId="0" fontId="6" fillId="0" borderId="55" xfId="0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8" fillId="0" borderId="58" xfId="0" applyFont="1" applyFill="1" applyBorder="1" applyAlignment="1">
      <alignment horizontal="justify" wrapText="1"/>
    </xf>
    <xf numFmtId="0" fontId="8" fillId="0" borderId="59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wrapText="1"/>
    </xf>
    <xf numFmtId="0" fontId="8" fillId="0" borderId="60" xfId="0" applyFont="1" applyFill="1" applyBorder="1" applyAlignment="1">
      <alignment horizontal="justify" wrapText="1"/>
    </xf>
    <xf numFmtId="0" fontId="11" fillId="0" borderId="13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8" fillId="0" borderId="55" xfId="0" applyFont="1" applyBorder="1" applyAlignment="1">
      <alignment horizontal="justify" wrapText="1"/>
    </xf>
    <xf numFmtId="2" fontId="11" fillId="0" borderId="45" xfId="0" applyNumberFormat="1" applyFont="1" applyFill="1" applyBorder="1" applyAlignment="1">
      <alignment horizontal="justify" wrapText="1"/>
    </xf>
    <xf numFmtId="0" fontId="8" fillId="0" borderId="53" xfId="0" applyFont="1" applyFill="1" applyBorder="1" applyAlignment="1">
      <alignment horizontal="justify" wrapText="1"/>
    </xf>
    <xf numFmtId="2" fontId="6" fillId="25" borderId="10" xfId="0" applyNumberFormat="1" applyFont="1" applyFill="1" applyBorder="1" applyAlignment="1">
      <alignment horizontal="justify" wrapText="1"/>
    </xf>
    <xf numFmtId="0" fontId="8" fillId="0" borderId="45" xfId="0" applyFont="1" applyFill="1" applyBorder="1" applyAlignment="1">
      <alignment horizontal="justify" wrapText="1"/>
    </xf>
    <xf numFmtId="2" fontId="8" fillId="0" borderId="10" xfId="0" applyNumberFormat="1" applyFont="1" applyBorder="1" applyAlignment="1">
      <alignment horizontal="justify" wrapText="1"/>
    </xf>
    <xf numFmtId="0" fontId="6" fillId="24" borderId="55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left" wrapText="1" indent="1"/>
    </xf>
    <xf numFmtId="0" fontId="8" fillId="0" borderId="12" xfId="0" applyFont="1" applyFill="1" applyBorder="1" applyAlignment="1">
      <alignment horizontal="left" wrapText="1" indent="1"/>
    </xf>
    <xf numFmtId="0" fontId="8" fillId="0" borderId="12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 indent="2"/>
    </xf>
    <xf numFmtId="0" fontId="8" fillId="0" borderId="60" xfId="0" applyFont="1" applyFill="1" applyBorder="1" applyAlignment="1">
      <alignment horizontal="left" wrapText="1" indent="2"/>
    </xf>
    <xf numFmtId="2" fontId="11" fillId="0" borderId="45" xfId="0" applyNumberFormat="1" applyFont="1" applyFill="1" applyBorder="1" applyAlignment="1">
      <alignment horizontal="left" wrapText="1" indent="1"/>
    </xf>
    <xf numFmtId="2" fontId="12" fillId="0" borderId="54" xfId="0" applyNumberFormat="1" applyFont="1" applyFill="1" applyBorder="1" applyAlignment="1">
      <alignment horizontal="left" wrapText="1" indent="2"/>
    </xf>
    <xf numFmtId="2" fontId="12" fillId="0" borderId="45" xfId="0" applyNumberFormat="1" applyFont="1" applyFill="1" applyBorder="1" applyAlignment="1">
      <alignment horizontal="left" wrapText="1" indent="2"/>
    </xf>
    <xf numFmtId="180" fontId="6" fillId="28" borderId="16" xfId="0" applyNumberFormat="1" applyFont="1" applyFill="1" applyBorder="1" applyAlignment="1">
      <alignment horizontal="center" vertical="center"/>
    </xf>
    <xf numFmtId="0" fontId="6" fillId="25" borderId="55" xfId="0" applyFont="1" applyFill="1" applyBorder="1" applyAlignment="1">
      <alignment horizontal="justify" wrapText="1"/>
    </xf>
    <xf numFmtId="180" fontId="6" fillId="25" borderId="23" xfId="0" applyNumberFormat="1" applyFont="1" applyFill="1" applyBorder="1" applyAlignment="1">
      <alignment horizontal="center" vertical="center"/>
    </xf>
    <xf numFmtId="0" fontId="11" fillId="0" borderId="61" xfId="0" applyFont="1" applyBorder="1" applyAlignment="1">
      <alignment horizontal="justify" wrapText="1"/>
    </xf>
    <xf numFmtId="0" fontId="11" fillId="0" borderId="62" xfId="0" applyFont="1" applyBorder="1" applyAlignment="1">
      <alignment horizontal="center" vertical="center"/>
    </xf>
    <xf numFmtId="180" fontId="8" fillId="0" borderId="41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justify" wrapText="1"/>
    </xf>
    <xf numFmtId="180" fontId="8" fillId="0" borderId="4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justify" wrapText="1"/>
    </xf>
    <xf numFmtId="49" fontId="8" fillId="0" borderId="17" xfId="0" applyNumberFormat="1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center" vertical="center"/>
    </xf>
    <xf numFmtId="49" fontId="8" fillId="0" borderId="64" xfId="54" applyNumberFormat="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wrapText="1" indent="1"/>
    </xf>
    <xf numFmtId="0" fontId="7" fillId="0" borderId="53" xfId="0" applyFont="1" applyFill="1" applyBorder="1" applyAlignment="1">
      <alignment horizontal="left" wrapText="1" indent="1"/>
    </xf>
    <xf numFmtId="0" fontId="8" fillId="0" borderId="65" xfId="0" applyFont="1" applyFill="1" applyBorder="1" applyAlignment="1">
      <alignment horizontal="justify" wrapText="1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2" xfId="54" applyNumberFormat="1" applyFont="1" applyFill="1" applyBorder="1" applyAlignment="1">
      <alignment horizontal="center" vertical="center"/>
      <protection/>
    </xf>
    <xf numFmtId="180" fontId="8" fillId="0" borderId="39" xfId="0" applyNumberFormat="1" applyFont="1" applyFill="1" applyBorder="1" applyAlignment="1">
      <alignment horizontal="center" vertical="center" wrapText="1"/>
    </xf>
    <xf numFmtId="180" fontId="7" fillId="0" borderId="41" xfId="0" applyNumberFormat="1" applyFont="1" applyFill="1" applyBorder="1" applyAlignment="1">
      <alignment horizontal="center" vertical="center"/>
    </xf>
    <xf numFmtId="180" fontId="7" fillId="0" borderId="35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justify" wrapText="1"/>
    </xf>
    <xf numFmtId="0" fontId="8" fillId="0" borderId="67" xfId="0" applyFont="1" applyFill="1" applyBorder="1" applyAlignment="1">
      <alignment horizontal="left" wrapText="1" indent="1"/>
    </xf>
    <xf numFmtId="0" fontId="8" fillId="0" borderId="68" xfId="0" applyFont="1" applyBorder="1" applyAlignment="1">
      <alignment horizontal="left" wrapText="1" indent="1"/>
    </xf>
    <xf numFmtId="180" fontId="8" fillId="0" borderId="29" xfId="0" applyNumberFormat="1" applyFont="1" applyBorder="1" applyAlignment="1">
      <alignment horizontal="center" vertical="center"/>
    </xf>
    <xf numFmtId="49" fontId="8" fillId="26" borderId="24" xfId="0" applyNumberFormat="1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67" xfId="0" applyFont="1" applyBorder="1" applyAlignment="1">
      <alignment horizontal="left" wrapText="1" indent="1"/>
    </xf>
    <xf numFmtId="180" fontId="8" fillId="0" borderId="35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wrapText="1" indent="1"/>
    </xf>
    <xf numFmtId="0" fontId="8" fillId="0" borderId="12" xfId="0" applyFont="1" applyFill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8" fillId="0" borderId="11" xfId="0" applyFont="1" applyFill="1" applyBorder="1" applyAlignment="1">
      <alignment horizontal="left" wrapText="1" indent="2"/>
    </xf>
    <xf numFmtId="0" fontId="5" fillId="0" borderId="0" xfId="0" applyFont="1" applyFill="1" applyAlignment="1">
      <alignment/>
    </xf>
    <xf numFmtId="0" fontId="8" fillId="0" borderId="68" xfId="0" applyFont="1" applyFill="1" applyBorder="1" applyAlignment="1">
      <alignment horizontal="left" wrapText="1" indent="1"/>
    </xf>
    <xf numFmtId="49" fontId="8" fillId="0" borderId="28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0" fontId="6" fillId="29" borderId="12" xfId="0" applyFont="1" applyFill="1" applyBorder="1" applyAlignment="1">
      <alignment horizontal="justify" wrapText="1"/>
    </xf>
    <xf numFmtId="49" fontId="6" fillId="29" borderId="15" xfId="0" applyNumberFormat="1" applyFont="1" applyFill="1" applyBorder="1" applyAlignment="1">
      <alignment horizontal="center" vertical="center"/>
    </xf>
    <xf numFmtId="180" fontId="6" fillId="29" borderId="16" xfId="0" applyNumberFormat="1" applyFont="1" applyFill="1" applyBorder="1" applyAlignment="1">
      <alignment horizontal="center" vertical="center" wrapText="1"/>
    </xf>
    <xf numFmtId="0" fontId="6" fillId="29" borderId="10" xfId="0" applyFont="1" applyFill="1" applyBorder="1" applyAlignment="1">
      <alignment horizontal="justify" wrapText="1"/>
    </xf>
    <xf numFmtId="49" fontId="6" fillId="29" borderId="22" xfId="0" applyNumberFormat="1" applyFont="1" applyFill="1" applyBorder="1" applyAlignment="1">
      <alignment horizontal="center" vertical="center"/>
    </xf>
    <xf numFmtId="2" fontId="6" fillId="29" borderId="10" xfId="0" applyNumberFormat="1" applyFont="1" applyFill="1" applyBorder="1" applyAlignment="1">
      <alignment horizontal="justify" wrapText="1"/>
    </xf>
    <xf numFmtId="0" fontId="6" fillId="29" borderId="72" xfId="0" applyFont="1" applyFill="1" applyBorder="1" applyAlignment="1">
      <alignment horizontal="center"/>
    </xf>
    <xf numFmtId="49" fontId="8" fillId="0" borderId="72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justify" wrapText="1"/>
    </xf>
    <xf numFmtId="49" fontId="8" fillId="26" borderId="42" xfId="0" applyNumberFormat="1" applyFont="1" applyFill="1" applyBorder="1" applyAlignment="1">
      <alignment horizontal="center" vertical="center"/>
    </xf>
    <xf numFmtId="49" fontId="6" fillId="26" borderId="22" xfId="0" applyNumberFormat="1" applyFont="1" applyFill="1" applyBorder="1" applyAlignment="1">
      <alignment horizontal="center" vertical="center"/>
    </xf>
    <xf numFmtId="49" fontId="6" fillId="26" borderId="15" xfId="0" applyNumberFormat="1" applyFont="1" applyFill="1" applyBorder="1" applyAlignment="1">
      <alignment horizontal="center" vertical="center"/>
    </xf>
    <xf numFmtId="49" fontId="6" fillId="26" borderId="18" xfId="0" applyNumberFormat="1" applyFont="1" applyFill="1" applyBorder="1" applyAlignment="1">
      <alignment horizontal="center" vertical="center"/>
    </xf>
    <xf numFmtId="49" fontId="8" fillId="26" borderId="33" xfId="0" applyNumberFormat="1" applyFont="1" applyFill="1" applyBorder="1" applyAlignment="1">
      <alignment horizontal="center" vertical="center"/>
    </xf>
    <xf numFmtId="49" fontId="8" fillId="26" borderId="40" xfId="0" applyNumberFormat="1" applyFont="1" applyFill="1" applyBorder="1" applyAlignment="1">
      <alignment horizontal="center" vertical="center"/>
    </xf>
    <xf numFmtId="49" fontId="6" fillId="26" borderId="3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65" xfId="0" applyFont="1" applyFill="1" applyBorder="1" applyAlignment="1">
      <alignment horizontal="left" wrapText="1" indent="1"/>
    </xf>
    <xf numFmtId="0" fontId="6" fillId="29" borderId="71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49" fontId="6" fillId="29" borderId="73" xfId="0" applyNumberFormat="1" applyFont="1" applyFill="1" applyBorder="1" applyAlignment="1">
      <alignment horizontal="center" vertical="center"/>
    </xf>
    <xf numFmtId="49" fontId="8" fillId="0" borderId="73" xfId="0" applyNumberFormat="1" applyFont="1" applyBorder="1" applyAlignment="1">
      <alignment horizontal="center" vertical="center"/>
    </xf>
    <xf numFmtId="180" fontId="6" fillId="29" borderId="3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wrapText="1" indent="1"/>
    </xf>
    <xf numFmtId="180" fontId="6" fillId="0" borderId="30" xfId="0" applyNumberFormat="1" applyFont="1" applyFill="1" applyBorder="1" applyAlignment="1">
      <alignment horizontal="center" vertical="center" wrapText="1"/>
    </xf>
    <xf numFmtId="0" fontId="8" fillId="26" borderId="12" xfId="0" applyFont="1" applyFill="1" applyBorder="1" applyAlignment="1">
      <alignment horizontal="left" wrapText="1" indent="1"/>
    </xf>
    <xf numFmtId="0" fontId="8" fillId="0" borderId="48" xfId="0" applyFont="1" applyFill="1" applyBorder="1" applyAlignment="1">
      <alignment horizontal="justify" wrapText="1"/>
    </xf>
    <xf numFmtId="180" fontId="8" fillId="0" borderId="39" xfId="0" applyNumberFormat="1" applyFont="1" applyFill="1" applyBorder="1" applyAlignment="1">
      <alignment horizontal="center" vertical="center"/>
    </xf>
    <xf numFmtId="0" fontId="8" fillId="26" borderId="54" xfId="0" applyFont="1" applyFill="1" applyBorder="1" applyAlignment="1">
      <alignment horizontal="justify" wrapText="1"/>
    </xf>
    <xf numFmtId="49" fontId="8" fillId="26" borderId="36" xfId="0" applyNumberFormat="1" applyFont="1" applyFill="1" applyBorder="1" applyAlignment="1">
      <alignment horizontal="center" vertical="center"/>
    </xf>
    <xf numFmtId="0" fontId="8" fillId="26" borderId="45" xfId="0" applyFont="1" applyFill="1" applyBorder="1" applyAlignment="1">
      <alignment horizontal="justify" wrapText="1"/>
    </xf>
    <xf numFmtId="49" fontId="8" fillId="0" borderId="44" xfId="53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wrapText="1"/>
    </xf>
    <xf numFmtId="0" fontId="8" fillId="0" borderId="74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45" xfId="0" applyFont="1" applyFill="1" applyBorder="1" applyAlignment="1">
      <alignment horizontal="left" wrapText="1" indent="1"/>
    </xf>
    <xf numFmtId="0" fontId="6" fillId="29" borderId="55" xfId="0" applyFont="1" applyFill="1" applyBorder="1" applyAlignment="1">
      <alignment horizontal="justify" wrapText="1"/>
    </xf>
    <xf numFmtId="0" fontId="8" fillId="0" borderId="53" xfId="53" applyFont="1" applyFill="1" applyBorder="1" applyAlignment="1">
      <alignment horizontal="left" wrapText="1" indent="1"/>
      <protection/>
    </xf>
    <xf numFmtId="0" fontId="8" fillId="0" borderId="75" xfId="0" applyFont="1" applyFill="1" applyBorder="1" applyAlignment="1">
      <alignment horizontal="justify" wrapText="1"/>
    </xf>
    <xf numFmtId="49" fontId="8" fillId="0" borderId="76" xfId="0" applyNumberFormat="1" applyFont="1" applyFill="1" applyBorder="1" applyAlignment="1">
      <alignment horizontal="center" vertical="center"/>
    </xf>
    <xf numFmtId="180" fontId="8" fillId="0" borderId="77" xfId="0" applyNumberFormat="1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justify" wrapText="1"/>
    </xf>
    <xf numFmtId="49" fontId="8" fillId="0" borderId="79" xfId="0" applyNumberFormat="1" applyFont="1" applyFill="1" applyBorder="1" applyAlignment="1">
      <alignment horizontal="center" vertical="center"/>
    </xf>
    <xf numFmtId="180" fontId="8" fillId="0" borderId="80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justify" vertical="center" wrapText="1"/>
    </xf>
    <xf numFmtId="0" fontId="10" fillId="0" borderId="74" xfId="0" applyFont="1" applyFill="1" applyBorder="1" applyAlignment="1">
      <alignment horizontal="justify" wrapText="1"/>
    </xf>
    <xf numFmtId="0" fontId="10" fillId="0" borderId="8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justify" wrapText="1"/>
    </xf>
    <xf numFmtId="0" fontId="11" fillId="0" borderId="26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justify" wrapText="1"/>
    </xf>
    <xf numFmtId="180" fontId="8" fillId="0" borderId="83" xfId="0" applyNumberFormat="1" applyFont="1" applyBorder="1" applyAlignment="1">
      <alignment horizontal="center" vertical="center"/>
    </xf>
    <xf numFmtId="0" fontId="6" fillId="30" borderId="84" xfId="0" applyFont="1" applyFill="1" applyBorder="1" applyAlignment="1">
      <alignment horizontal="justify" wrapText="1"/>
    </xf>
    <xf numFmtId="0" fontId="8" fillId="30" borderId="85" xfId="0" applyFont="1" applyFill="1" applyBorder="1" applyAlignment="1">
      <alignment vertical="center" wrapText="1"/>
    </xf>
    <xf numFmtId="180" fontId="6" fillId="30" borderId="86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justify" wrapText="1"/>
    </xf>
    <xf numFmtId="0" fontId="8" fillId="0" borderId="45" xfId="53" applyFont="1" applyFill="1" applyBorder="1" applyAlignment="1">
      <alignment horizontal="left" wrapText="1" indent="1"/>
      <protection/>
    </xf>
    <xf numFmtId="0" fontId="8" fillId="0" borderId="65" xfId="53" applyFont="1" applyFill="1" applyBorder="1" applyAlignment="1">
      <alignment horizontal="left" wrapText="1" indent="1"/>
      <protection/>
    </xf>
    <xf numFmtId="0" fontId="8" fillId="0" borderId="71" xfId="53" applyFont="1" applyFill="1" applyBorder="1" applyAlignment="1">
      <alignment horizontal="left" wrapText="1" indent="1"/>
      <protection/>
    </xf>
    <xf numFmtId="0" fontId="8" fillId="0" borderId="87" xfId="0" applyFont="1" applyFill="1" applyBorder="1" applyAlignment="1">
      <alignment horizontal="left" wrapText="1" indent="1"/>
    </xf>
    <xf numFmtId="0" fontId="8" fillId="0" borderId="67" xfId="0" applyFont="1" applyFill="1" applyBorder="1" applyAlignment="1">
      <alignment horizontal="justify" wrapText="1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justify" wrapText="1"/>
    </xf>
    <xf numFmtId="49" fontId="6" fillId="0" borderId="88" xfId="0" applyNumberFormat="1" applyFont="1" applyBorder="1" applyAlignment="1">
      <alignment horizontal="center" vertical="center"/>
    </xf>
    <xf numFmtId="0" fontId="8" fillId="0" borderId="47" xfId="0" applyFont="1" applyFill="1" applyBorder="1" applyAlignment="1">
      <alignment horizontal="justify" wrapText="1"/>
    </xf>
    <xf numFmtId="49" fontId="8" fillId="0" borderId="88" xfId="0" applyNumberFormat="1" applyFont="1" applyBorder="1" applyAlignment="1">
      <alignment horizontal="center" vertical="center"/>
    </xf>
    <xf numFmtId="180" fontId="8" fillId="0" borderId="27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justify" wrapText="1"/>
    </xf>
    <xf numFmtId="49" fontId="6" fillId="0" borderId="90" xfId="0" applyNumberFormat="1" applyFont="1" applyBorder="1" applyAlignment="1">
      <alignment horizontal="center" vertical="center"/>
    </xf>
    <xf numFmtId="180" fontId="6" fillId="0" borderId="83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justify" wrapText="1"/>
    </xf>
    <xf numFmtId="49" fontId="6" fillId="0" borderId="38" xfId="0" applyNumberFormat="1" applyFont="1" applyBorder="1" applyAlignment="1">
      <alignment horizontal="center" vertical="center"/>
    </xf>
    <xf numFmtId="0" fontId="8" fillId="0" borderId="89" xfId="0" applyFont="1" applyBorder="1" applyAlignment="1">
      <alignment horizontal="justify" wrapText="1"/>
    </xf>
    <xf numFmtId="49" fontId="8" fillId="0" borderId="4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justify" wrapText="1"/>
    </xf>
    <xf numFmtId="180" fontId="6" fillId="0" borderId="35" xfId="0" applyNumberFormat="1" applyFont="1" applyBorder="1" applyAlignment="1">
      <alignment horizontal="center" vertical="center"/>
    </xf>
    <xf numFmtId="0" fontId="10" fillId="0" borderId="91" xfId="0" applyFont="1" applyBorder="1" applyAlignment="1">
      <alignment horizontal="left" vertical="center" wrapText="1"/>
    </xf>
    <xf numFmtId="0" fontId="11" fillId="0" borderId="92" xfId="0" applyFont="1" applyBorder="1" applyAlignment="1">
      <alignment horizontal="left" vertical="center" wrapText="1"/>
    </xf>
    <xf numFmtId="49" fontId="6" fillId="0" borderId="93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justify" vertical="center" wrapText="1"/>
    </xf>
    <xf numFmtId="0" fontId="8" fillId="0" borderId="51" xfId="0" applyFont="1" applyBorder="1" applyAlignment="1">
      <alignment horizontal="justify" vertical="center" wrapText="1"/>
    </xf>
    <xf numFmtId="0" fontId="11" fillId="0" borderId="50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2" fontId="8" fillId="0" borderId="48" xfId="0" applyNumberFormat="1" applyFont="1" applyFill="1" applyBorder="1" applyAlignment="1">
      <alignment horizontal="left" wrapText="1" indent="1"/>
    </xf>
    <xf numFmtId="0" fontId="10" fillId="0" borderId="94" xfId="0" applyFont="1" applyBorder="1" applyAlignment="1">
      <alignment wrapText="1"/>
    </xf>
    <xf numFmtId="0" fontId="8" fillId="0" borderId="95" xfId="0" applyFont="1" applyBorder="1" applyAlignment="1">
      <alignment horizontal="center" vertical="center"/>
    </xf>
    <xf numFmtId="0" fontId="8" fillId="0" borderId="59" xfId="0" applyFont="1" applyBorder="1" applyAlignment="1">
      <alignment horizontal="justify" wrapText="1"/>
    </xf>
    <xf numFmtId="180" fontId="8" fillId="0" borderId="23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center"/>
    </xf>
    <xf numFmtId="180" fontId="8" fillId="0" borderId="34" xfId="0" applyNumberFormat="1" applyFont="1" applyBorder="1" applyAlignment="1">
      <alignment horizontal="center" vertical="center"/>
    </xf>
    <xf numFmtId="180" fontId="6" fillId="0" borderId="34" xfId="0" applyNumberFormat="1" applyFont="1" applyBorder="1" applyAlignment="1">
      <alignment horizontal="center" vertical="center"/>
    </xf>
    <xf numFmtId="180" fontId="6" fillId="0" borderId="30" xfId="0" applyNumberFormat="1" applyFont="1" applyFill="1" applyBorder="1" applyAlignment="1">
      <alignment horizontal="center" vertical="center"/>
    </xf>
    <xf numFmtId="180" fontId="6" fillId="0" borderId="27" xfId="0" applyNumberFormat="1" applyFont="1" applyBorder="1" applyAlignment="1">
      <alignment horizontal="center" vertical="center"/>
    </xf>
    <xf numFmtId="180" fontId="8" fillId="0" borderId="96" xfId="0" applyNumberFormat="1" applyFont="1" applyBorder="1" applyAlignment="1">
      <alignment horizontal="center" vertical="center"/>
    </xf>
    <xf numFmtId="0" fontId="8" fillId="0" borderId="55" xfId="53" applyFont="1" applyFill="1" applyBorder="1" applyAlignment="1">
      <alignment horizontal="left" wrapText="1" indent="1"/>
      <protection/>
    </xf>
    <xf numFmtId="49" fontId="8" fillId="0" borderId="22" xfId="53" applyNumberFormat="1" applyFont="1" applyFill="1" applyBorder="1" applyAlignment="1">
      <alignment horizontal="center" vertical="center"/>
      <protection/>
    </xf>
    <xf numFmtId="49" fontId="6" fillId="24" borderId="44" xfId="0" applyNumberFormat="1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left" wrapText="1" indent="1"/>
    </xf>
    <xf numFmtId="49" fontId="8" fillId="0" borderId="97" xfId="53" applyNumberFormat="1" applyFont="1" applyFill="1" applyBorder="1" applyAlignment="1">
      <alignment horizontal="center" vertical="center"/>
      <protection/>
    </xf>
    <xf numFmtId="180" fontId="10" fillId="29" borderId="23" xfId="0" applyNumberFormat="1" applyFont="1" applyFill="1" applyBorder="1" applyAlignment="1">
      <alignment horizontal="center" vertical="center" wrapText="1"/>
    </xf>
    <xf numFmtId="180" fontId="6" fillId="29" borderId="23" xfId="0" applyNumberFormat="1" applyFont="1" applyFill="1" applyBorder="1" applyAlignment="1">
      <alignment horizontal="center" vertical="center" wrapText="1"/>
    </xf>
    <xf numFmtId="49" fontId="8" fillId="0" borderId="40" xfId="53" applyNumberFormat="1" applyFont="1" applyFill="1" applyBorder="1" applyAlignment="1">
      <alignment horizontal="center" vertical="center"/>
      <protection/>
    </xf>
    <xf numFmtId="0" fontId="8" fillId="0" borderId="71" xfId="0" applyFont="1" applyFill="1" applyBorder="1" applyAlignment="1">
      <alignment horizontal="left" wrapText="1" indent="1"/>
    </xf>
    <xf numFmtId="180" fontId="8" fillId="0" borderId="39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180" fontId="8" fillId="0" borderId="98" xfId="0" applyNumberFormat="1" applyFont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wrapText="1" indent="1"/>
    </xf>
    <xf numFmtId="180" fontId="8" fillId="0" borderId="9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8" fillId="0" borderId="84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 № 4  (доходы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2"/>
  <sheetViews>
    <sheetView tabSelected="1" zoomScalePageLayoutView="0" workbookViewId="0" topLeftCell="A1">
      <selection activeCell="AG6" sqref="AG6"/>
    </sheetView>
  </sheetViews>
  <sheetFormatPr defaultColWidth="9.00390625" defaultRowHeight="12.75"/>
  <cols>
    <col min="1" max="1" width="69.625" style="0" customWidth="1"/>
    <col min="2" max="2" width="27.875" style="0" customWidth="1"/>
    <col min="3" max="32" width="13.25390625" style="0" hidden="1" customWidth="1"/>
    <col min="33" max="35" width="13.25390625" style="0" customWidth="1"/>
  </cols>
  <sheetData>
    <row r="1" spans="33:35" ht="15.75">
      <c r="AG1" s="340" t="s">
        <v>138</v>
      </c>
      <c r="AH1" s="340"/>
      <c r="AI1" s="340"/>
    </row>
    <row r="2" spans="33:35" ht="15.75">
      <c r="AG2" s="338" t="s">
        <v>139</v>
      </c>
      <c r="AH2" s="338"/>
      <c r="AI2" s="338"/>
    </row>
    <row r="3" spans="33:35" ht="15.75">
      <c r="AG3" s="338" t="s">
        <v>140</v>
      </c>
      <c r="AH3" s="338"/>
      <c r="AI3" s="338"/>
    </row>
    <row r="4" spans="33:35" ht="15.75">
      <c r="AG4" s="338" t="s">
        <v>141</v>
      </c>
      <c r="AH4" s="338"/>
      <c r="AI4" s="338"/>
    </row>
    <row r="5" spans="33:35" ht="15.75">
      <c r="AG5" s="338" t="s">
        <v>242</v>
      </c>
      <c r="AH5" s="338"/>
      <c r="AI5" s="338"/>
    </row>
    <row r="7" spans="1:35" ht="65.25" customHeight="1">
      <c r="A7" s="339" t="s">
        <v>142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</row>
    <row r="9" spans="1:35" ht="16.5" customHeight="1" thickBot="1">
      <c r="A9" s="5"/>
      <c r="B9" s="5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</row>
    <row r="10" spans="1:35" ht="51" customHeight="1" thickBot="1">
      <c r="A10" s="334" t="s">
        <v>137</v>
      </c>
      <c r="B10" s="336" t="s">
        <v>145</v>
      </c>
      <c r="C10" s="331" t="s">
        <v>466</v>
      </c>
      <c r="D10" s="332"/>
      <c r="E10" s="333"/>
      <c r="F10" s="331" t="s">
        <v>422</v>
      </c>
      <c r="G10" s="332"/>
      <c r="H10" s="333"/>
      <c r="I10" s="331" t="s">
        <v>466</v>
      </c>
      <c r="J10" s="332"/>
      <c r="K10" s="333"/>
      <c r="L10" s="331" t="s">
        <v>422</v>
      </c>
      <c r="M10" s="332"/>
      <c r="N10" s="333"/>
      <c r="O10" s="331" t="s">
        <v>466</v>
      </c>
      <c r="P10" s="332"/>
      <c r="Q10" s="333"/>
      <c r="R10" s="331" t="s">
        <v>422</v>
      </c>
      <c r="S10" s="332"/>
      <c r="T10" s="333"/>
      <c r="U10" s="331" t="s">
        <v>466</v>
      </c>
      <c r="V10" s="332"/>
      <c r="W10" s="333"/>
      <c r="X10" s="331" t="s">
        <v>422</v>
      </c>
      <c r="Y10" s="332"/>
      <c r="Z10" s="333"/>
      <c r="AA10" s="331" t="s">
        <v>466</v>
      </c>
      <c r="AB10" s="332"/>
      <c r="AC10" s="333"/>
      <c r="AD10" s="331" t="s">
        <v>422</v>
      </c>
      <c r="AE10" s="332"/>
      <c r="AF10" s="333"/>
      <c r="AG10" s="331" t="s">
        <v>466</v>
      </c>
      <c r="AH10" s="332"/>
      <c r="AI10" s="333"/>
    </row>
    <row r="11" spans="1:35" ht="39" customHeight="1">
      <c r="A11" s="335"/>
      <c r="B11" s="337"/>
      <c r="C11" s="263" t="s">
        <v>467</v>
      </c>
      <c r="D11" s="263" t="s">
        <v>468</v>
      </c>
      <c r="E11" s="263" t="s">
        <v>122</v>
      </c>
      <c r="F11" s="263" t="s">
        <v>467</v>
      </c>
      <c r="G11" s="263" t="s">
        <v>468</v>
      </c>
      <c r="H11" s="263" t="s">
        <v>122</v>
      </c>
      <c r="I11" s="263" t="s">
        <v>467</v>
      </c>
      <c r="J11" s="263" t="s">
        <v>468</v>
      </c>
      <c r="K11" s="263" t="s">
        <v>122</v>
      </c>
      <c r="L11" s="263" t="s">
        <v>467</v>
      </c>
      <c r="M11" s="263" t="s">
        <v>468</v>
      </c>
      <c r="N11" s="263" t="s">
        <v>122</v>
      </c>
      <c r="O11" s="263" t="s">
        <v>467</v>
      </c>
      <c r="P11" s="263" t="s">
        <v>468</v>
      </c>
      <c r="Q11" s="263" t="s">
        <v>122</v>
      </c>
      <c r="R11" s="263" t="s">
        <v>467</v>
      </c>
      <c r="S11" s="263" t="s">
        <v>468</v>
      </c>
      <c r="T11" s="263" t="s">
        <v>122</v>
      </c>
      <c r="U11" s="263" t="s">
        <v>467</v>
      </c>
      <c r="V11" s="263" t="s">
        <v>468</v>
      </c>
      <c r="W11" s="263" t="s">
        <v>122</v>
      </c>
      <c r="X11" s="263" t="s">
        <v>467</v>
      </c>
      <c r="Y11" s="263" t="s">
        <v>468</v>
      </c>
      <c r="Z11" s="263" t="s">
        <v>122</v>
      </c>
      <c r="AA11" s="263" t="s">
        <v>467</v>
      </c>
      <c r="AB11" s="263" t="s">
        <v>468</v>
      </c>
      <c r="AC11" s="263" t="s">
        <v>122</v>
      </c>
      <c r="AD11" s="263" t="s">
        <v>467</v>
      </c>
      <c r="AE11" s="263" t="s">
        <v>468</v>
      </c>
      <c r="AF11" s="263" t="s">
        <v>122</v>
      </c>
      <c r="AG11" s="263" t="s">
        <v>467</v>
      </c>
      <c r="AH11" s="263" t="s">
        <v>468</v>
      </c>
      <c r="AI11" s="263" t="s">
        <v>122</v>
      </c>
    </row>
    <row r="12" spans="1:35" s="205" customFormat="1" ht="12">
      <c r="A12" s="202">
        <v>1</v>
      </c>
      <c r="B12" s="203">
        <v>2</v>
      </c>
      <c r="C12" s="204">
        <v>3</v>
      </c>
      <c r="D12" s="204">
        <v>4</v>
      </c>
      <c r="E12" s="204">
        <v>5</v>
      </c>
      <c r="F12" s="204">
        <v>6</v>
      </c>
      <c r="G12" s="204">
        <v>7</v>
      </c>
      <c r="H12" s="204">
        <v>8</v>
      </c>
      <c r="I12" s="204">
        <v>3</v>
      </c>
      <c r="J12" s="204">
        <v>4</v>
      </c>
      <c r="K12" s="204">
        <v>5</v>
      </c>
      <c r="L12" s="204">
        <v>6</v>
      </c>
      <c r="M12" s="204">
        <v>7</v>
      </c>
      <c r="N12" s="204">
        <v>8</v>
      </c>
      <c r="O12" s="204">
        <v>3</v>
      </c>
      <c r="P12" s="204">
        <v>4</v>
      </c>
      <c r="Q12" s="204">
        <v>5</v>
      </c>
      <c r="R12" s="204">
        <v>6</v>
      </c>
      <c r="S12" s="204">
        <v>7</v>
      </c>
      <c r="T12" s="204">
        <v>8</v>
      </c>
      <c r="U12" s="204">
        <v>9</v>
      </c>
      <c r="V12" s="204">
        <v>10</v>
      </c>
      <c r="W12" s="204">
        <v>11</v>
      </c>
      <c r="X12" s="204">
        <v>3</v>
      </c>
      <c r="Y12" s="204">
        <v>4</v>
      </c>
      <c r="Z12" s="204">
        <v>5</v>
      </c>
      <c r="AA12" s="204">
        <v>3</v>
      </c>
      <c r="AB12" s="204">
        <v>4</v>
      </c>
      <c r="AC12" s="204">
        <v>5</v>
      </c>
      <c r="AD12" s="204">
        <v>6</v>
      </c>
      <c r="AE12" s="204">
        <v>7</v>
      </c>
      <c r="AF12" s="204">
        <v>8</v>
      </c>
      <c r="AG12" s="204">
        <v>3</v>
      </c>
      <c r="AH12" s="204">
        <v>4</v>
      </c>
      <c r="AI12" s="325">
        <v>5</v>
      </c>
    </row>
    <row r="13" spans="1:35" ht="16.5" customHeight="1" hidden="1">
      <c r="A13" s="6" t="s">
        <v>146</v>
      </c>
      <c r="B13" s="14" t="s">
        <v>147</v>
      </c>
      <c r="C13" s="15">
        <f aca="true" t="shared" si="0" ref="C13:H13">SUM(C15+C21+C27+C40+C53+C70+C77+C81+C89)</f>
        <v>96456.3</v>
      </c>
      <c r="D13" s="15">
        <f t="shared" si="0"/>
        <v>102183.80000000002</v>
      </c>
      <c r="E13" s="15">
        <f t="shared" si="0"/>
        <v>106820.20000000001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>SUM(C13+F13)</f>
        <v>96456.3</v>
      </c>
      <c r="J13" s="15">
        <f>SUM(D13+G13)</f>
        <v>102183.80000000002</v>
      </c>
      <c r="K13" s="15">
        <f>SUM(E13+H13)</f>
        <v>106820.20000000001</v>
      </c>
      <c r="L13" s="15">
        <f>SUM(L15+L21+L27+L40+L53+L70+L77+L81+L89)</f>
        <v>158.2</v>
      </c>
      <c r="M13" s="15">
        <f>SUM(M15+M21+M27+M40+M53+M70+M77+M81+M89)</f>
        <v>0</v>
      </c>
      <c r="N13" s="15">
        <f>SUM(N15+N21+N27+N40+N53+N70+N77+N81+N89)</f>
        <v>0</v>
      </c>
      <c r="O13" s="15">
        <f>SUM(I13+L13)</f>
        <v>96614.5</v>
      </c>
      <c r="P13" s="15">
        <f>SUM(J13+M13)</f>
        <v>102183.80000000002</v>
      </c>
      <c r="Q13" s="15">
        <f>SUM(K13+N13)</f>
        <v>106820.20000000001</v>
      </c>
      <c r="R13" s="15">
        <f>SUM(R15+R21+R27+R40+R53+R70+R77+R81+R89)</f>
        <v>0</v>
      </c>
      <c r="S13" s="15">
        <f>SUM(S15+S21+S27+S40+S53+S70+S77+S81+S89)</f>
        <v>0</v>
      </c>
      <c r="T13" s="15">
        <f>SUM(T15+T21+T27+T40+T53+T70+T77+T81+T89)</f>
        <v>0</v>
      </c>
      <c r="U13" s="15">
        <f>SUM(O13+R13)</f>
        <v>96614.5</v>
      </c>
      <c r="V13" s="15">
        <f>SUM(P13+S13)</f>
        <v>102183.80000000002</v>
      </c>
      <c r="W13" s="15">
        <f>SUM(Q13+T13)</f>
        <v>106820.20000000001</v>
      </c>
      <c r="X13" s="15">
        <f>SUM(X15+X21+X27+X40+X53+X70+X77+X81+X89)</f>
        <v>0</v>
      </c>
      <c r="Y13" s="15">
        <f>SUM(Y15+Y21+Y27+Y40+Y53+Y70+Y77+Y81+Y89)</f>
        <v>0</v>
      </c>
      <c r="Z13" s="15">
        <f>SUM(Z15+Z21+Z27+Z40+Z53+Z70+Z77+Z81+Z89)</f>
        <v>0</v>
      </c>
      <c r="AA13" s="15">
        <f>SUM(U13+X13)</f>
        <v>96614.5</v>
      </c>
      <c r="AB13" s="15">
        <f>SUM(V13+Y13)</f>
        <v>102183.80000000002</v>
      </c>
      <c r="AC13" s="15">
        <f>SUM(W13+Z13)</f>
        <v>106820.20000000001</v>
      </c>
      <c r="AD13" s="15">
        <f>SUM(AD15+AD21+AD27+AD40+AD53+AD70+AD77+AD81+AD89)</f>
        <v>1710.1</v>
      </c>
      <c r="AE13" s="15">
        <f>SUM(AE15+AE21+AE27+AE40+AE53+AE70+AE77+AE81+AE89)</f>
        <v>0</v>
      </c>
      <c r="AF13" s="15">
        <f>SUM(AF15+AF21+AF27+AF40+AF53+AF70+AF77+AF81+AF89)</f>
        <v>0</v>
      </c>
      <c r="AG13" s="15">
        <f>SUM(AA13+AD13)</f>
        <v>98324.6</v>
      </c>
      <c r="AH13" s="15">
        <f>SUM(AB13+AE13)</f>
        <v>102183.80000000002</v>
      </c>
      <c r="AI13" s="70">
        <f>SUM(AC13+AF13)</f>
        <v>106820.20000000001</v>
      </c>
    </row>
    <row r="14" spans="1:35" ht="6" customHeight="1" hidden="1">
      <c r="A14" s="7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16.5" customHeight="1" hidden="1">
      <c r="A15" s="8" t="s">
        <v>153</v>
      </c>
      <c r="B15" s="18" t="s">
        <v>154</v>
      </c>
      <c r="C15" s="19">
        <f aca="true" t="shared" si="1" ref="C15:H15">SUM(C16)</f>
        <v>48258.7</v>
      </c>
      <c r="D15" s="19">
        <f t="shared" si="1"/>
        <v>50742.1</v>
      </c>
      <c r="E15" s="19">
        <f t="shared" si="1"/>
        <v>53817.9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aca="true" t="shared" si="2" ref="I15:K19">SUM(C15+F15)</f>
        <v>48258.7</v>
      </c>
      <c r="J15" s="19">
        <f t="shared" si="2"/>
        <v>50742.1</v>
      </c>
      <c r="K15" s="19">
        <f t="shared" si="2"/>
        <v>53817.9</v>
      </c>
      <c r="L15" s="19">
        <f>SUM(L16)</f>
        <v>0</v>
      </c>
      <c r="M15" s="19">
        <f>SUM(M16)</f>
        <v>0</v>
      </c>
      <c r="N15" s="19">
        <f>SUM(N16)</f>
        <v>0</v>
      </c>
      <c r="O15" s="19">
        <f aca="true" t="shared" si="3" ref="O15:Q19">SUM(I15+L15)</f>
        <v>48258.7</v>
      </c>
      <c r="P15" s="19">
        <f t="shared" si="3"/>
        <v>50742.1</v>
      </c>
      <c r="Q15" s="19">
        <f t="shared" si="3"/>
        <v>53817.9</v>
      </c>
      <c r="R15" s="19">
        <f>SUM(R16)</f>
        <v>0</v>
      </c>
      <c r="S15" s="19">
        <f>SUM(S16)</f>
        <v>0</v>
      </c>
      <c r="T15" s="19">
        <f>SUM(T16)</f>
        <v>0</v>
      </c>
      <c r="U15" s="19">
        <f aca="true" t="shared" si="4" ref="U15:W19">SUM(O15+R15)</f>
        <v>48258.7</v>
      </c>
      <c r="V15" s="19">
        <f t="shared" si="4"/>
        <v>50742.1</v>
      </c>
      <c r="W15" s="19">
        <f t="shared" si="4"/>
        <v>53817.9</v>
      </c>
      <c r="X15" s="19">
        <f>SUM(X16)</f>
        <v>0</v>
      </c>
      <c r="Y15" s="19">
        <f>SUM(Y16)</f>
        <v>0</v>
      </c>
      <c r="Z15" s="19">
        <f>SUM(Z16)</f>
        <v>0</v>
      </c>
      <c r="AA15" s="19">
        <f aca="true" t="shared" si="5" ref="AA15:AC19">SUM(U15+X15)</f>
        <v>48258.7</v>
      </c>
      <c r="AB15" s="19">
        <f t="shared" si="5"/>
        <v>50742.1</v>
      </c>
      <c r="AC15" s="19">
        <f t="shared" si="5"/>
        <v>53817.9</v>
      </c>
      <c r="AD15" s="19">
        <f>SUM(AD16)</f>
        <v>1710.1</v>
      </c>
      <c r="AE15" s="19">
        <f>SUM(AE16)</f>
        <v>0</v>
      </c>
      <c r="AF15" s="19">
        <f>SUM(AF16)</f>
        <v>0</v>
      </c>
      <c r="AG15" s="19">
        <f aca="true" t="shared" si="6" ref="AG15:AI19">SUM(AA15+AD15)</f>
        <v>49968.799999999996</v>
      </c>
      <c r="AH15" s="19">
        <f t="shared" si="6"/>
        <v>50742.1</v>
      </c>
      <c r="AI15" s="19">
        <f t="shared" si="6"/>
        <v>53817.9</v>
      </c>
    </row>
    <row r="16" spans="1:35" ht="15.75" customHeight="1" hidden="1">
      <c r="A16" s="9" t="s">
        <v>155</v>
      </c>
      <c r="B16" s="20" t="s">
        <v>156</v>
      </c>
      <c r="C16" s="21">
        <f aca="true" t="shared" si="7" ref="C16:H16">C17+C18+C19+C20</f>
        <v>48258.7</v>
      </c>
      <c r="D16" s="21">
        <f t="shared" si="7"/>
        <v>50742.1</v>
      </c>
      <c r="E16" s="21">
        <f t="shared" si="7"/>
        <v>53817.9</v>
      </c>
      <c r="F16" s="21">
        <f t="shared" si="7"/>
        <v>0</v>
      </c>
      <c r="G16" s="21">
        <f t="shared" si="7"/>
        <v>0</v>
      </c>
      <c r="H16" s="21">
        <f t="shared" si="7"/>
        <v>0</v>
      </c>
      <c r="I16" s="21">
        <f t="shared" si="2"/>
        <v>48258.7</v>
      </c>
      <c r="J16" s="21">
        <f t="shared" si="2"/>
        <v>50742.1</v>
      </c>
      <c r="K16" s="21">
        <f t="shared" si="2"/>
        <v>53817.9</v>
      </c>
      <c r="L16" s="21">
        <f>L17+L18+L19+L20</f>
        <v>0</v>
      </c>
      <c r="M16" s="21">
        <f>M17+M18+M19+M20</f>
        <v>0</v>
      </c>
      <c r="N16" s="21">
        <f>N17+N18+N19+N20</f>
        <v>0</v>
      </c>
      <c r="O16" s="21">
        <f t="shared" si="3"/>
        <v>48258.7</v>
      </c>
      <c r="P16" s="21">
        <f t="shared" si="3"/>
        <v>50742.1</v>
      </c>
      <c r="Q16" s="21">
        <f t="shared" si="3"/>
        <v>53817.9</v>
      </c>
      <c r="R16" s="21">
        <f>R17+R18+R19+R20</f>
        <v>0</v>
      </c>
      <c r="S16" s="21">
        <f>S17+S18+S19+S20</f>
        <v>0</v>
      </c>
      <c r="T16" s="21">
        <f>T17+T18+T19+T20</f>
        <v>0</v>
      </c>
      <c r="U16" s="21">
        <f t="shared" si="4"/>
        <v>48258.7</v>
      </c>
      <c r="V16" s="21">
        <f t="shared" si="4"/>
        <v>50742.1</v>
      </c>
      <c r="W16" s="21">
        <f t="shared" si="4"/>
        <v>53817.9</v>
      </c>
      <c r="X16" s="21">
        <f>X17+X18+X19+X20</f>
        <v>0</v>
      </c>
      <c r="Y16" s="21">
        <f>Y17+Y18+Y19+Y20</f>
        <v>0</v>
      </c>
      <c r="Z16" s="21">
        <f>Z17+Z18+Z19+Z20</f>
        <v>0</v>
      </c>
      <c r="AA16" s="21">
        <f t="shared" si="5"/>
        <v>48258.7</v>
      </c>
      <c r="AB16" s="21">
        <f t="shared" si="5"/>
        <v>50742.1</v>
      </c>
      <c r="AC16" s="21">
        <f t="shared" si="5"/>
        <v>53817.9</v>
      </c>
      <c r="AD16" s="21">
        <f>AD17+AD18+AD19+AD20</f>
        <v>1710.1</v>
      </c>
      <c r="AE16" s="21">
        <f>AE17+AE18+AE19+AE20</f>
        <v>0</v>
      </c>
      <c r="AF16" s="21">
        <f>AF17+AF18+AF19+AF20</f>
        <v>0</v>
      </c>
      <c r="AG16" s="21">
        <f t="shared" si="6"/>
        <v>49968.799999999996</v>
      </c>
      <c r="AH16" s="21">
        <f t="shared" si="6"/>
        <v>50742.1</v>
      </c>
      <c r="AI16" s="21">
        <f t="shared" si="6"/>
        <v>53817.9</v>
      </c>
    </row>
    <row r="17" spans="1:35" ht="73.5" customHeight="1" hidden="1">
      <c r="A17" s="299" t="s">
        <v>77</v>
      </c>
      <c r="B17" s="36" t="s">
        <v>157</v>
      </c>
      <c r="C17" s="33">
        <v>47871.7</v>
      </c>
      <c r="D17" s="33">
        <v>50337.1</v>
      </c>
      <c r="E17" s="33">
        <v>53386.9</v>
      </c>
      <c r="F17" s="33"/>
      <c r="G17" s="33"/>
      <c r="H17" s="33"/>
      <c r="I17" s="33">
        <f t="shared" si="2"/>
        <v>47871.7</v>
      </c>
      <c r="J17" s="33">
        <f t="shared" si="2"/>
        <v>50337.1</v>
      </c>
      <c r="K17" s="33">
        <f t="shared" si="2"/>
        <v>53386.9</v>
      </c>
      <c r="L17" s="33"/>
      <c r="M17" s="33"/>
      <c r="N17" s="33"/>
      <c r="O17" s="33">
        <f t="shared" si="3"/>
        <v>47871.7</v>
      </c>
      <c r="P17" s="33">
        <f t="shared" si="3"/>
        <v>50337.1</v>
      </c>
      <c r="Q17" s="33">
        <f t="shared" si="3"/>
        <v>53386.9</v>
      </c>
      <c r="R17" s="33"/>
      <c r="S17" s="33"/>
      <c r="T17" s="33"/>
      <c r="U17" s="33">
        <f t="shared" si="4"/>
        <v>47871.7</v>
      </c>
      <c r="V17" s="33">
        <f t="shared" si="4"/>
        <v>50337.1</v>
      </c>
      <c r="W17" s="33">
        <f t="shared" si="4"/>
        <v>53386.9</v>
      </c>
      <c r="X17" s="33"/>
      <c r="Y17" s="33"/>
      <c r="Z17" s="33"/>
      <c r="AA17" s="33">
        <f t="shared" si="5"/>
        <v>47871.7</v>
      </c>
      <c r="AB17" s="33">
        <f t="shared" si="5"/>
        <v>50337.1</v>
      </c>
      <c r="AC17" s="33">
        <f t="shared" si="5"/>
        <v>53386.9</v>
      </c>
      <c r="AD17" s="327">
        <f>1319.1+370.7+20.3</f>
        <v>1710.1</v>
      </c>
      <c r="AE17" s="33"/>
      <c r="AF17" s="33"/>
      <c r="AG17" s="33">
        <f t="shared" si="6"/>
        <v>49581.799999999996</v>
      </c>
      <c r="AH17" s="33">
        <f t="shared" si="6"/>
        <v>50337.1</v>
      </c>
      <c r="AI17" s="33">
        <f t="shared" si="6"/>
        <v>53386.9</v>
      </c>
    </row>
    <row r="18" spans="1:35" ht="111.75" customHeight="1" hidden="1">
      <c r="A18" s="253" t="s">
        <v>87</v>
      </c>
      <c r="B18" s="36" t="s">
        <v>159</v>
      </c>
      <c r="C18" s="33">
        <v>97</v>
      </c>
      <c r="D18" s="33">
        <v>100</v>
      </c>
      <c r="E18" s="33">
        <v>108</v>
      </c>
      <c r="F18" s="33"/>
      <c r="G18" s="33"/>
      <c r="H18" s="33"/>
      <c r="I18" s="33">
        <f t="shared" si="2"/>
        <v>97</v>
      </c>
      <c r="J18" s="33">
        <f t="shared" si="2"/>
        <v>100</v>
      </c>
      <c r="K18" s="33">
        <f t="shared" si="2"/>
        <v>108</v>
      </c>
      <c r="L18" s="33"/>
      <c r="M18" s="33"/>
      <c r="N18" s="33"/>
      <c r="O18" s="33">
        <f t="shared" si="3"/>
        <v>97</v>
      </c>
      <c r="P18" s="33">
        <f t="shared" si="3"/>
        <v>100</v>
      </c>
      <c r="Q18" s="33">
        <f t="shared" si="3"/>
        <v>108</v>
      </c>
      <c r="R18" s="33"/>
      <c r="S18" s="33"/>
      <c r="T18" s="33"/>
      <c r="U18" s="33">
        <f t="shared" si="4"/>
        <v>97</v>
      </c>
      <c r="V18" s="33">
        <f t="shared" si="4"/>
        <v>100</v>
      </c>
      <c r="W18" s="33">
        <f t="shared" si="4"/>
        <v>108</v>
      </c>
      <c r="X18" s="33"/>
      <c r="Y18" s="33"/>
      <c r="Z18" s="33"/>
      <c r="AA18" s="33">
        <f t="shared" si="5"/>
        <v>97</v>
      </c>
      <c r="AB18" s="33">
        <f t="shared" si="5"/>
        <v>100</v>
      </c>
      <c r="AC18" s="33">
        <f t="shared" si="5"/>
        <v>108</v>
      </c>
      <c r="AD18" s="33"/>
      <c r="AE18" s="33"/>
      <c r="AF18" s="33"/>
      <c r="AG18" s="33">
        <f t="shared" si="6"/>
        <v>97</v>
      </c>
      <c r="AH18" s="33">
        <f t="shared" si="6"/>
        <v>100</v>
      </c>
      <c r="AI18" s="33">
        <f t="shared" si="6"/>
        <v>108</v>
      </c>
    </row>
    <row r="19" spans="1:35" ht="51" customHeight="1" hidden="1">
      <c r="A19" s="300" t="s">
        <v>297</v>
      </c>
      <c r="B19" s="36" t="s">
        <v>287</v>
      </c>
      <c r="C19" s="33">
        <v>290</v>
      </c>
      <c r="D19" s="33">
        <v>305</v>
      </c>
      <c r="E19" s="33">
        <v>323</v>
      </c>
      <c r="F19" s="33"/>
      <c r="G19" s="33"/>
      <c r="H19" s="33"/>
      <c r="I19" s="33">
        <f t="shared" si="2"/>
        <v>290</v>
      </c>
      <c r="J19" s="33">
        <f t="shared" si="2"/>
        <v>305</v>
      </c>
      <c r="K19" s="33">
        <f t="shared" si="2"/>
        <v>323</v>
      </c>
      <c r="L19" s="33"/>
      <c r="M19" s="33"/>
      <c r="N19" s="33"/>
      <c r="O19" s="33">
        <f t="shared" si="3"/>
        <v>290</v>
      </c>
      <c r="P19" s="33">
        <f t="shared" si="3"/>
        <v>305</v>
      </c>
      <c r="Q19" s="33">
        <f t="shared" si="3"/>
        <v>323</v>
      </c>
      <c r="R19" s="33"/>
      <c r="S19" s="33"/>
      <c r="T19" s="33"/>
      <c r="U19" s="33">
        <f t="shared" si="4"/>
        <v>290</v>
      </c>
      <c r="V19" s="33">
        <f t="shared" si="4"/>
        <v>305</v>
      </c>
      <c r="W19" s="33">
        <f t="shared" si="4"/>
        <v>323</v>
      </c>
      <c r="X19" s="33"/>
      <c r="Y19" s="33"/>
      <c r="Z19" s="33"/>
      <c r="AA19" s="33">
        <f t="shared" si="5"/>
        <v>290</v>
      </c>
      <c r="AB19" s="33">
        <f t="shared" si="5"/>
        <v>305</v>
      </c>
      <c r="AC19" s="33">
        <f t="shared" si="5"/>
        <v>323</v>
      </c>
      <c r="AD19" s="33"/>
      <c r="AE19" s="33"/>
      <c r="AF19" s="33"/>
      <c r="AG19" s="33">
        <f t="shared" si="6"/>
        <v>290</v>
      </c>
      <c r="AH19" s="33">
        <f t="shared" si="6"/>
        <v>305</v>
      </c>
      <c r="AI19" s="33">
        <f t="shared" si="6"/>
        <v>323</v>
      </c>
    </row>
    <row r="20" spans="1:35" ht="79.5" customHeight="1" hidden="1">
      <c r="A20" s="9" t="s">
        <v>367</v>
      </c>
      <c r="B20" s="24" t="s">
        <v>296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</row>
    <row r="21" spans="1:35" ht="35.25" customHeight="1" hidden="1">
      <c r="A21" s="110" t="s">
        <v>32</v>
      </c>
      <c r="B21" s="18" t="s">
        <v>31</v>
      </c>
      <c r="C21" s="19">
        <f aca="true" t="shared" si="8" ref="C21:H21">SUM(C22)</f>
        <v>21957.2</v>
      </c>
      <c r="D21" s="19">
        <f t="shared" si="8"/>
        <v>23893.5</v>
      </c>
      <c r="E21" s="19">
        <f t="shared" si="8"/>
        <v>25454</v>
      </c>
      <c r="F21" s="19">
        <f t="shared" si="8"/>
        <v>0</v>
      </c>
      <c r="G21" s="19">
        <f t="shared" si="8"/>
        <v>0</v>
      </c>
      <c r="H21" s="19">
        <f t="shared" si="8"/>
        <v>0</v>
      </c>
      <c r="I21" s="19">
        <f aca="true" t="shared" si="9" ref="I21:I29">SUM(C21+F21)</f>
        <v>21957.2</v>
      </c>
      <c r="J21" s="19">
        <f aca="true" t="shared" si="10" ref="J21:J29">SUM(D21+G21)</f>
        <v>23893.5</v>
      </c>
      <c r="K21" s="19">
        <f aca="true" t="shared" si="11" ref="K21:K29">SUM(E21+H21)</f>
        <v>25454</v>
      </c>
      <c r="L21" s="19">
        <f>SUM(L22)</f>
        <v>0</v>
      </c>
      <c r="M21" s="19">
        <f>SUM(M22)</f>
        <v>0</v>
      </c>
      <c r="N21" s="19">
        <f>SUM(N22)</f>
        <v>0</v>
      </c>
      <c r="O21" s="19">
        <f aca="true" t="shared" si="12" ref="O21:O36">SUM(I21+L21)</f>
        <v>21957.2</v>
      </c>
      <c r="P21" s="19">
        <f aca="true" t="shared" si="13" ref="P21:P36">SUM(J21+M21)</f>
        <v>23893.5</v>
      </c>
      <c r="Q21" s="19">
        <f aca="true" t="shared" si="14" ref="Q21:Q36">SUM(K21+N21)</f>
        <v>25454</v>
      </c>
      <c r="R21" s="19">
        <f>SUM(R22)</f>
        <v>0</v>
      </c>
      <c r="S21" s="19">
        <f>SUM(S22)</f>
        <v>0</v>
      </c>
      <c r="T21" s="19">
        <f>SUM(T22)</f>
        <v>0</v>
      </c>
      <c r="U21" s="19">
        <f aca="true" t="shared" si="15" ref="U21:U36">SUM(O21+R21)</f>
        <v>21957.2</v>
      </c>
      <c r="V21" s="19">
        <f aca="true" t="shared" si="16" ref="V21:V36">SUM(P21+S21)</f>
        <v>23893.5</v>
      </c>
      <c r="W21" s="19">
        <f aca="true" t="shared" si="17" ref="W21:W36">SUM(Q21+T21)</f>
        <v>25454</v>
      </c>
      <c r="X21" s="19">
        <f>SUM(X22)</f>
        <v>0</v>
      </c>
      <c r="Y21" s="19">
        <f>SUM(Y22)</f>
        <v>0</v>
      </c>
      <c r="Z21" s="19">
        <f>SUM(Z22)</f>
        <v>0</v>
      </c>
      <c r="AA21" s="19">
        <f aca="true" t="shared" si="18" ref="AA21:AA36">SUM(U21+X21)</f>
        <v>21957.2</v>
      </c>
      <c r="AB21" s="19">
        <f aca="true" t="shared" si="19" ref="AB21:AB36">SUM(V21+Y21)</f>
        <v>23893.5</v>
      </c>
      <c r="AC21" s="19">
        <f aca="true" t="shared" si="20" ref="AC21:AC36">SUM(W21+Z21)</f>
        <v>25454</v>
      </c>
      <c r="AD21" s="19">
        <f>SUM(AD22)</f>
        <v>0</v>
      </c>
      <c r="AE21" s="19">
        <f>SUM(AE22)</f>
        <v>0</v>
      </c>
      <c r="AF21" s="19">
        <f>SUM(AF22)</f>
        <v>0</v>
      </c>
      <c r="AG21" s="19">
        <f aca="true" t="shared" si="21" ref="AG21:AG36">SUM(AA21+AD21)</f>
        <v>21957.2</v>
      </c>
      <c r="AH21" s="19">
        <f aca="true" t="shared" si="22" ref="AH21:AH36">SUM(AB21+AE21)</f>
        <v>23893.5</v>
      </c>
      <c r="AI21" s="19">
        <f aca="true" t="shared" si="23" ref="AI21:AI36">SUM(AC21+AF21)</f>
        <v>25454</v>
      </c>
    </row>
    <row r="22" spans="1:35" ht="36.75" customHeight="1" hidden="1">
      <c r="A22" s="111" t="s">
        <v>33</v>
      </c>
      <c r="B22" s="16" t="s">
        <v>34</v>
      </c>
      <c r="C22" s="25">
        <f aca="true" t="shared" si="24" ref="C22:H22">SUM(C23:C26)</f>
        <v>21957.2</v>
      </c>
      <c r="D22" s="25">
        <f t="shared" si="24"/>
        <v>23893.5</v>
      </c>
      <c r="E22" s="25">
        <f t="shared" si="24"/>
        <v>25454</v>
      </c>
      <c r="F22" s="25">
        <f t="shared" si="24"/>
        <v>0</v>
      </c>
      <c r="G22" s="25">
        <f t="shared" si="24"/>
        <v>0</v>
      </c>
      <c r="H22" s="25">
        <f t="shared" si="24"/>
        <v>0</v>
      </c>
      <c r="I22" s="25">
        <f t="shared" si="9"/>
        <v>21957.2</v>
      </c>
      <c r="J22" s="25">
        <f t="shared" si="10"/>
        <v>23893.5</v>
      </c>
      <c r="K22" s="25">
        <f t="shared" si="11"/>
        <v>25454</v>
      </c>
      <c r="L22" s="25">
        <f>SUM(L23:L26)</f>
        <v>0</v>
      </c>
      <c r="M22" s="25">
        <f>SUM(M23:M26)</f>
        <v>0</v>
      </c>
      <c r="N22" s="25">
        <f>SUM(N23:N26)</f>
        <v>0</v>
      </c>
      <c r="O22" s="25">
        <f t="shared" si="12"/>
        <v>21957.2</v>
      </c>
      <c r="P22" s="25">
        <f t="shared" si="13"/>
        <v>23893.5</v>
      </c>
      <c r="Q22" s="25">
        <f t="shared" si="14"/>
        <v>25454</v>
      </c>
      <c r="R22" s="25">
        <f>SUM(R23:R26)</f>
        <v>0</v>
      </c>
      <c r="S22" s="25">
        <f>SUM(S23:S26)</f>
        <v>0</v>
      </c>
      <c r="T22" s="25">
        <f>SUM(T23:T26)</f>
        <v>0</v>
      </c>
      <c r="U22" s="25">
        <f t="shared" si="15"/>
        <v>21957.2</v>
      </c>
      <c r="V22" s="25">
        <f t="shared" si="16"/>
        <v>23893.5</v>
      </c>
      <c r="W22" s="25">
        <f t="shared" si="17"/>
        <v>25454</v>
      </c>
      <c r="X22" s="25">
        <f>SUM(X23:X26)</f>
        <v>0</v>
      </c>
      <c r="Y22" s="25">
        <f>SUM(Y23:Y26)</f>
        <v>0</v>
      </c>
      <c r="Z22" s="25">
        <f>SUM(Z23:Z26)</f>
        <v>0</v>
      </c>
      <c r="AA22" s="25">
        <f t="shared" si="18"/>
        <v>21957.2</v>
      </c>
      <c r="AB22" s="25">
        <f t="shared" si="19"/>
        <v>23893.5</v>
      </c>
      <c r="AC22" s="25">
        <f t="shared" si="20"/>
        <v>25454</v>
      </c>
      <c r="AD22" s="25">
        <f>SUM(AD23:AD26)</f>
        <v>0</v>
      </c>
      <c r="AE22" s="25">
        <f>SUM(AE23:AE26)</f>
        <v>0</v>
      </c>
      <c r="AF22" s="25">
        <f>SUM(AF23:AF26)</f>
        <v>0</v>
      </c>
      <c r="AG22" s="25">
        <f t="shared" si="21"/>
        <v>21957.2</v>
      </c>
      <c r="AH22" s="25">
        <f t="shared" si="22"/>
        <v>23893.5</v>
      </c>
      <c r="AI22" s="25">
        <f t="shared" si="23"/>
        <v>25454</v>
      </c>
    </row>
    <row r="23" spans="1:35" ht="66.75" customHeight="1" hidden="1">
      <c r="A23" s="112" t="s">
        <v>300</v>
      </c>
      <c r="B23" s="69" t="s">
        <v>301</v>
      </c>
      <c r="C23" s="71">
        <v>10232</v>
      </c>
      <c r="D23" s="71">
        <v>11134</v>
      </c>
      <c r="E23" s="71">
        <v>11861</v>
      </c>
      <c r="F23" s="71"/>
      <c r="G23" s="71"/>
      <c r="H23" s="71"/>
      <c r="I23" s="307">
        <f t="shared" si="9"/>
        <v>10232</v>
      </c>
      <c r="J23" s="307">
        <f t="shared" si="10"/>
        <v>11134</v>
      </c>
      <c r="K23" s="307">
        <f t="shared" si="11"/>
        <v>11861</v>
      </c>
      <c r="L23" s="71"/>
      <c r="M23" s="71"/>
      <c r="N23" s="71"/>
      <c r="O23" s="307">
        <f t="shared" si="12"/>
        <v>10232</v>
      </c>
      <c r="P23" s="307">
        <f t="shared" si="13"/>
        <v>11134</v>
      </c>
      <c r="Q23" s="307">
        <f t="shared" si="14"/>
        <v>11861</v>
      </c>
      <c r="R23" s="71"/>
      <c r="S23" s="71"/>
      <c r="T23" s="71"/>
      <c r="U23" s="307">
        <f t="shared" si="15"/>
        <v>10232</v>
      </c>
      <c r="V23" s="307">
        <f t="shared" si="16"/>
        <v>11134</v>
      </c>
      <c r="W23" s="307">
        <f t="shared" si="17"/>
        <v>11861</v>
      </c>
      <c r="X23" s="71"/>
      <c r="Y23" s="71"/>
      <c r="Z23" s="71"/>
      <c r="AA23" s="307">
        <f t="shared" si="18"/>
        <v>10232</v>
      </c>
      <c r="AB23" s="307">
        <f t="shared" si="19"/>
        <v>11134</v>
      </c>
      <c r="AC23" s="307">
        <f t="shared" si="20"/>
        <v>11861</v>
      </c>
      <c r="AD23" s="71"/>
      <c r="AE23" s="71"/>
      <c r="AF23" s="71"/>
      <c r="AG23" s="307">
        <f t="shared" si="21"/>
        <v>10232</v>
      </c>
      <c r="AH23" s="307">
        <f t="shared" si="22"/>
        <v>11134</v>
      </c>
      <c r="AI23" s="307">
        <f t="shared" si="23"/>
        <v>11861</v>
      </c>
    </row>
    <row r="24" spans="1:35" ht="82.5" customHeight="1" hidden="1">
      <c r="A24" s="113" t="s">
        <v>302</v>
      </c>
      <c r="B24" s="69" t="s">
        <v>313</v>
      </c>
      <c r="C24" s="71">
        <v>66</v>
      </c>
      <c r="D24" s="71">
        <v>72</v>
      </c>
      <c r="E24" s="71">
        <v>77</v>
      </c>
      <c r="F24" s="71"/>
      <c r="G24" s="71"/>
      <c r="H24" s="71"/>
      <c r="I24" s="307">
        <f t="shared" si="9"/>
        <v>66</v>
      </c>
      <c r="J24" s="307">
        <f t="shared" si="10"/>
        <v>72</v>
      </c>
      <c r="K24" s="307">
        <f t="shared" si="11"/>
        <v>77</v>
      </c>
      <c r="L24" s="71"/>
      <c r="M24" s="71"/>
      <c r="N24" s="71"/>
      <c r="O24" s="307">
        <f t="shared" si="12"/>
        <v>66</v>
      </c>
      <c r="P24" s="307">
        <f t="shared" si="13"/>
        <v>72</v>
      </c>
      <c r="Q24" s="307">
        <f t="shared" si="14"/>
        <v>77</v>
      </c>
      <c r="R24" s="71"/>
      <c r="S24" s="71"/>
      <c r="T24" s="71"/>
      <c r="U24" s="307">
        <f t="shared" si="15"/>
        <v>66</v>
      </c>
      <c r="V24" s="307">
        <f t="shared" si="16"/>
        <v>72</v>
      </c>
      <c r="W24" s="307">
        <f t="shared" si="17"/>
        <v>77</v>
      </c>
      <c r="X24" s="71"/>
      <c r="Y24" s="71"/>
      <c r="Z24" s="71"/>
      <c r="AA24" s="307">
        <f t="shared" si="18"/>
        <v>66</v>
      </c>
      <c r="AB24" s="307">
        <f t="shared" si="19"/>
        <v>72</v>
      </c>
      <c r="AC24" s="307">
        <f t="shared" si="20"/>
        <v>77</v>
      </c>
      <c r="AD24" s="71"/>
      <c r="AE24" s="71"/>
      <c r="AF24" s="71"/>
      <c r="AG24" s="307">
        <f t="shared" si="21"/>
        <v>66</v>
      </c>
      <c r="AH24" s="307">
        <f t="shared" si="22"/>
        <v>72</v>
      </c>
      <c r="AI24" s="307">
        <f t="shared" si="23"/>
        <v>77</v>
      </c>
    </row>
    <row r="25" spans="1:35" ht="69.75" customHeight="1" hidden="1">
      <c r="A25" s="112" t="s">
        <v>314</v>
      </c>
      <c r="B25" s="69" t="s">
        <v>315</v>
      </c>
      <c r="C25" s="71">
        <v>13657.2</v>
      </c>
      <c r="D25" s="71">
        <v>14862</v>
      </c>
      <c r="E25" s="71">
        <v>15832</v>
      </c>
      <c r="F25" s="71"/>
      <c r="G25" s="71"/>
      <c r="H25" s="71"/>
      <c r="I25" s="307">
        <f t="shared" si="9"/>
        <v>13657.2</v>
      </c>
      <c r="J25" s="307">
        <f t="shared" si="10"/>
        <v>14862</v>
      </c>
      <c r="K25" s="307">
        <f t="shared" si="11"/>
        <v>15832</v>
      </c>
      <c r="L25" s="71"/>
      <c r="M25" s="71"/>
      <c r="N25" s="71"/>
      <c r="O25" s="307">
        <f t="shared" si="12"/>
        <v>13657.2</v>
      </c>
      <c r="P25" s="307">
        <f t="shared" si="13"/>
        <v>14862</v>
      </c>
      <c r="Q25" s="307">
        <f t="shared" si="14"/>
        <v>15832</v>
      </c>
      <c r="R25" s="71"/>
      <c r="S25" s="71"/>
      <c r="T25" s="71"/>
      <c r="U25" s="307">
        <f t="shared" si="15"/>
        <v>13657.2</v>
      </c>
      <c r="V25" s="307">
        <f t="shared" si="16"/>
        <v>14862</v>
      </c>
      <c r="W25" s="307">
        <f t="shared" si="17"/>
        <v>15832</v>
      </c>
      <c r="X25" s="71"/>
      <c r="Y25" s="71"/>
      <c r="Z25" s="71"/>
      <c r="AA25" s="307">
        <f t="shared" si="18"/>
        <v>13657.2</v>
      </c>
      <c r="AB25" s="307">
        <f t="shared" si="19"/>
        <v>14862</v>
      </c>
      <c r="AC25" s="307">
        <f t="shared" si="20"/>
        <v>15832</v>
      </c>
      <c r="AD25" s="71"/>
      <c r="AE25" s="71"/>
      <c r="AF25" s="71"/>
      <c r="AG25" s="307">
        <f t="shared" si="21"/>
        <v>13657.2</v>
      </c>
      <c r="AH25" s="307">
        <f t="shared" si="22"/>
        <v>14862</v>
      </c>
      <c r="AI25" s="307">
        <f t="shared" si="23"/>
        <v>15832</v>
      </c>
    </row>
    <row r="26" spans="1:35" ht="68.25" customHeight="1" hidden="1">
      <c r="A26" s="112" t="s">
        <v>318</v>
      </c>
      <c r="B26" s="69" t="s">
        <v>319</v>
      </c>
      <c r="C26" s="71">
        <v>-1998</v>
      </c>
      <c r="D26" s="71">
        <v>-2174.5</v>
      </c>
      <c r="E26" s="71">
        <v>-2316</v>
      </c>
      <c r="F26" s="71"/>
      <c r="G26" s="71"/>
      <c r="H26" s="71"/>
      <c r="I26" s="307">
        <f t="shared" si="9"/>
        <v>-1998</v>
      </c>
      <c r="J26" s="307">
        <f t="shared" si="10"/>
        <v>-2174.5</v>
      </c>
      <c r="K26" s="307">
        <f t="shared" si="11"/>
        <v>-2316</v>
      </c>
      <c r="L26" s="71"/>
      <c r="M26" s="71"/>
      <c r="N26" s="71"/>
      <c r="O26" s="307">
        <f t="shared" si="12"/>
        <v>-1998</v>
      </c>
      <c r="P26" s="307">
        <f t="shared" si="13"/>
        <v>-2174.5</v>
      </c>
      <c r="Q26" s="307">
        <f t="shared" si="14"/>
        <v>-2316</v>
      </c>
      <c r="R26" s="71"/>
      <c r="S26" s="71"/>
      <c r="T26" s="71"/>
      <c r="U26" s="307">
        <f t="shared" si="15"/>
        <v>-1998</v>
      </c>
      <c r="V26" s="307">
        <f t="shared" si="16"/>
        <v>-2174.5</v>
      </c>
      <c r="W26" s="307">
        <f t="shared" si="17"/>
        <v>-2316</v>
      </c>
      <c r="X26" s="71"/>
      <c r="Y26" s="71"/>
      <c r="Z26" s="71"/>
      <c r="AA26" s="307">
        <f t="shared" si="18"/>
        <v>-1998</v>
      </c>
      <c r="AB26" s="307">
        <f t="shared" si="19"/>
        <v>-2174.5</v>
      </c>
      <c r="AC26" s="307">
        <f t="shared" si="20"/>
        <v>-2316</v>
      </c>
      <c r="AD26" s="71"/>
      <c r="AE26" s="71"/>
      <c r="AF26" s="71"/>
      <c r="AG26" s="307">
        <f t="shared" si="21"/>
        <v>-1998</v>
      </c>
      <c r="AH26" s="307">
        <f t="shared" si="22"/>
        <v>-2174.5</v>
      </c>
      <c r="AI26" s="307">
        <f t="shared" si="23"/>
        <v>-2316</v>
      </c>
    </row>
    <row r="27" spans="1:35" ht="18" customHeight="1" hidden="1">
      <c r="A27" s="110" t="s">
        <v>160</v>
      </c>
      <c r="B27" s="18" t="s">
        <v>161</v>
      </c>
      <c r="C27" s="19">
        <f aca="true" t="shared" si="25" ref="C27:H27">SUM(C28+C31+C33+C35)</f>
        <v>3488.5</v>
      </c>
      <c r="D27" s="19">
        <f t="shared" si="25"/>
        <v>4096.5</v>
      </c>
      <c r="E27" s="19">
        <f t="shared" si="25"/>
        <v>4090.6</v>
      </c>
      <c r="F27" s="19">
        <f t="shared" si="25"/>
        <v>0</v>
      </c>
      <c r="G27" s="19">
        <f t="shared" si="25"/>
        <v>0</v>
      </c>
      <c r="H27" s="19">
        <f t="shared" si="25"/>
        <v>0</v>
      </c>
      <c r="I27" s="19">
        <f t="shared" si="9"/>
        <v>3488.5</v>
      </c>
      <c r="J27" s="19">
        <f t="shared" si="10"/>
        <v>4096.5</v>
      </c>
      <c r="K27" s="19">
        <f t="shared" si="11"/>
        <v>4090.6</v>
      </c>
      <c r="L27" s="19">
        <f>SUM(L28+L31+L33+L35)</f>
        <v>158.2</v>
      </c>
      <c r="M27" s="19">
        <f>SUM(M28+M31+M33+M35)</f>
        <v>0</v>
      </c>
      <c r="N27" s="19">
        <f>SUM(N28+N31+N33+N35)</f>
        <v>0</v>
      </c>
      <c r="O27" s="19">
        <f t="shared" si="12"/>
        <v>3646.7</v>
      </c>
      <c r="P27" s="19">
        <f t="shared" si="13"/>
        <v>4096.5</v>
      </c>
      <c r="Q27" s="19">
        <f t="shared" si="14"/>
        <v>4090.6</v>
      </c>
      <c r="R27" s="19">
        <f>SUM(R28+R31+R33+R35)</f>
        <v>0</v>
      </c>
      <c r="S27" s="19">
        <f>SUM(S28+S31+S33+S35)</f>
        <v>0</v>
      </c>
      <c r="T27" s="19">
        <f>SUM(T28+T31+T33+T35)</f>
        <v>0</v>
      </c>
      <c r="U27" s="19">
        <f t="shared" si="15"/>
        <v>3646.7</v>
      </c>
      <c r="V27" s="19">
        <f t="shared" si="16"/>
        <v>4096.5</v>
      </c>
      <c r="W27" s="19">
        <f t="shared" si="17"/>
        <v>4090.6</v>
      </c>
      <c r="X27" s="19">
        <f>SUM(X28+X31+X33+X35)</f>
        <v>0</v>
      </c>
      <c r="Y27" s="19">
        <f>SUM(Y28+Y31+Y33+Y35)</f>
        <v>0</v>
      </c>
      <c r="Z27" s="19">
        <f>SUM(Z28+Z31+Z33+Z35)</f>
        <v>0</v>
      </c>
      <c r="AA27" s="19">
        <f t="shared" si="18"/>
        <v>3646.7</v>
      </c>
      <c r="AB27" s="19">
        <f t="shared" si="19"/>
        <v>4096.5</v>
      </c>
      <c r="AC27" s="19">
        <f t="shared" si="20"/>
        <v>4090.6</v>
      </c>
      <c r="AD27" s="19">
        <f>SUM(AD28+AD31+AD33+AD35)</f>
        <v>0</v>
      </c>
      <c r="AE27" s="19">
        <f>SUM(AE28+AE31+AE33+AE35)</f>
        <v>0</v>
      </c>
      <c r="AF27" s="19">
        <f>SUM(AF28+AF31+AF33+AF35)</f>
        <v>0</v>
      </c>
      <c r="AG27" s="19">
        <f t="shared" si="21"/>
        <v>3646.7</v>
      </c>
      <c r="AH27" s="19">
        <f t="shared" si="22"/>
        <v>4096.5</v>
      </c>
      <c r="AI27" s="19">
        <f t="shared" si="23"/>
        <v>4090.6</v>
      </c>
    </row>
    <row r="28" spans="1:35" ht="33" customHeight="1" hidden="1">
      <c r="A28" s="304" t="s">
        <v>162</v>
      </c>
      <c r="B28" s="296" t="s">
        <v>163</v>
      </c>
      <c r="C28" s="27">
        <f aca="true" t="shared" si="26" ref="C28:H28">C29</f>
        <v>2645</v>
      </c>
      <c r="D28" s="27">
        <f t="shared" si="26"/>
        <v>3710</v>
      </c>
      <c r="E28" s="27">
        <f t="shared" si="26"/>
        <v>3710</v>
      </c>
      <c r="F28" s="27">
        <f t="shared" si="26"/>
        <v>0</v>
      </c>
      <c r="G28" s="27">
        <f t="shared" si="26"/>
        <v>0</v>
      </c>
      <c r="H28" s="27">
        <f t="shared" si="26"/>
        <v>0</v>
      </c>
      <c r="I28" s="21">
        <f t="shared" si="9"/>
        <v>2645</v>
      </c>
      <c r="J28" s="21">
        <f t="shared" si="10"/>
        <v>3710</v>
      </c>
      <c r="K28" s="21">
        <f t="shared" si="11"/>
        <v>3710</v>
      </c>
      <c r="L28" s="27">
        <f>L29</f>
        <v>0</v>
      </c>
      <c r="M28" s="27">
        <f>M29</f>
        <v>0</v>
      </c>
      <c r="N28" s="27">
        <f>N29</f>
        <v>0</v>
      </c>
      <c r="O28" s="21">
        <f t="shared" si="12"/>
        <v>2645</v>
      </c>
      <c r="P28" s="21">
        <f t="shared" si="13"/>
        <v>3710</v>
      </c>
      <c r="Q28" s="21">
        <f t="shared" si="14"/>
        <v>3710</v>
      </c>
      <c r="R28" s="27">
        <f>R29</f>
        <v>0</v>
      </c>
      <c r="S28" s="27">
        <f>S29</f>
        <v>0</v>
      </c>
      <c r="T28" s="27">
        <f>T29</f>
        <v>0</v>
      </c>
      <c r="U28" s="21">
        <f t="shared" si="15"/>
        <v>2645</v>
      </c>
      <c r="V28" s="21">
        <f t="shared" si="16"/>
        <v>3710</v>
      </c>
      <c r="W28" s="21">
        <f t="shared" si="17"/>
        <v>3710</v>
      </c>
      <c r="X28" s="27">
        <f>X29</f>
        <v>0</v>
      </c>
      <c r="Y28" s="27">
        <f>Y29</f>
        <v>0</v>
      </c>
      <c r="Z28" s="27">
        <f>Z29</f>
        <v>0</v>
      </c>
      <c r="AA28" s="21">
        <f t="shared" si="18"/>
        <v>2645</v>
      </c>
      <c r="AB28" s="21">
        <f t="shared" si="19"/>
        <v>3710</v>
      </c>
      <c r="AC28" s="21">
        <f t="shared" si="20"/>
        <v>3710</v>
      </c>
      <c r="AD28" s="27">
        <f>AD29</f>
        <v>0</v>
      </c>
      <c r="AE28" s="27">
        <f>AE29</f>
        <v>0</v>
      </c>
      <c r="AF28" s="27">
        <f>AF29</f>
        <v>0</v>
      </c>
      <c r="AG28" s="21">
        <f t="shared" si="21"/>
        <v>2645</v>
      </c>
      <c r="AH28" s="21">
        <f t="shared" si="22"/>
        <v>3710</v>
      </c>
      <c r="AI28" s="21">
        <f t="shared" si="23"/>
        <v>3710</v>
      </c>
    </row>
    <row r="29" spans="1:35" ht="30" customHeight="1" hidden="1">
      <c r="A29" s="301" t="s">
        <v>410</v>
      </c>
      <c r="B29" s="297" t="s">
        <v>411</v>
      </c>
      <c r="C29" s="29">
        <f aca="true" t="shared" si="27" ref="C29:H29">SUM(C30)</f>
        <v>2645</v>
      </c>
      <c r="D29" s="29">
        <f t="shared" si="27"/>
        <v>3710</v>
      </c>
      <c r="E29" s="29">
        <f t="shared" si="27"/>
        <v>3710</v>
      </c>
      <c r="F29" s="29">
        <f t="shared" si="27"/>
        <v>0</v>
      </c>
      <c r="G29" s="29">
        <f t="shared" si="27"/>
        <v>0</v>
      </c>
      <c r="H29" s="29">
        <f t="shared" si="27"/>
        <v>0</v>
      </c>
      <c r="I29" s="33">
        <f t="shared" si="9"/>
        <v>2645</v>
      </c>
      <c r="J29" s="33">
        <f t="shared" si="10"/>
        <v>3710</v>
      </c>
      <c r="K29" s="33">
        <f t="shared" si="11"/>
        <v>3710</v>
      </c>
      <c r="L29" s="29">
        <f>SUM(L30)</f>
        <v>0</v>
      </c>
      <c r="M29" s="29">
        <f>SUM(M30)</f>
        <v>0</v>
      </c>
      <c r="N29" s="29">
        <f>SUM(N30)</f>
        <v>0</v>
      </c>
      <c r="O29" s="33">
        <f t="shared" si="12"/>
        <v>2645</v>
      </c>
      <c r="P29" s="33">
        <f t="shared" si="13"/>
        <v>3710</v>
      </c>
      <c r="Q29" s="33">
        <f t="shared" si="14"/>
        <v>3710</v>
      </c>
      <c r="R29" s="29">
        <f>SUM(R30)</f>
        <v>0</v>
      </c>
      <c r="S29" s="29">
        <f>SUM(S30)</f>
        <v>0</v>
      </c>
      <c r="T29" s="29">
        <f>SUM(T30)</f>
        <v>0</v>
      </c>
      <c r="U29" s="33">
        <f t="shared" si="15"/>
        <v>2645</v>
      </c>
      <c r="V29" s="33">
        <f t="shared" si="16"/>
        <v>3710</v>
      </c>
      <c r="W29" s="33">
        <f t="shared" si="17"/>
        <v>3710</v>
      </c>
      <c r="X29" s="29">
        <f>SUM(X30)</f>
        <v>0</v>
      </c>
      <c r="Y29" s="29">
        <f>SUM(Y30)</f>
        <v>0</v>
      </c>
      <c r="Z29" s="29">
        <f>SUM(Z30)</f>
        <v>0</v>
      </c>
      <c r="AA29" s="33">
        <f t="shared" si="18"/>
        <v>2645</v>
      </c>
      <c r="AB29" s="33">
        <f t="shared" si="19"/>
        <v>3710</v>
      </c>
      <c r="AC29" s="33">
        <f t="shared" si="20"/>
        <v>3710</v>
      </c>
      <c r="AD29" s="29">
        <f>SUM(AD30)</f>
        <v>0</v>
      </c>
      <c r="AE29" s="29">
        <f>SUM(AE30)</f>
        <v>0</v>
      </c>
      <c r="AF29" s="29">
        <f>SUM(AF30)</f>
        <v>0</v>
      </c>
      <c r="AG29" s="33">
        <f t="shared" si="21"/>
        <v>2645</v>
      </c>
      <c r="AH29" s="33">
        <f t="shared" si="22"/>
        <v>3710</v>
      </c>
      <c r="AI29" s="33">
        <f t="shared" si="23"/>
        <v>3710</v>
      </c>
    </row>
    <row r="30" spans="1:35" ht="35.25" customHeight="1" hidden="1">
      <c r="A30" s="301" t="s">
        <v>410</v>
      </c>
      <c r="B30" s="297" t="s">
        <v>412</v>
      </c>
      <c r="C30" s="29">
        <v>2645</v>
      </c>
      <c r="D30" s="29">
        <v>3710</v>
      </c>
      <c r="E30" s="29">
        <v>3710</v>
      </c>
      <c r="F30" s="29"/>
      <c r="G30" s="29"/>
      <c r="H30" s="29"/>
      <c r="I30" s="33">
        <f aca="true" t="shared" si="28" ref="I30:I36">SUM(C30+F30)</f>
        <v>2645</v>
      </c>
      <c r="J30" s="33">
        <f aca="true" t="shared" si="29" ref="J30:J36">SUM(D30+G30)</f>
        <v>3710</v>
      </c>
      <c r="K30" s="33">
        <f aca="true" t="shared" si="30" ref="K30:K36">SUM(E30+H30)</f>
        <v>3710</v>
      </c>
      <c r="L30" s="29"/>
      <c r="M30" s="29"/>
      <c r="N30" s="29"/>
      <c r="O30" s="33">
        <f t="shared" si="12"/>
        <v>2645</v>
      </c>
      <c r="P30" s="33">
        <f t="shared" si="13"/>
        <v>3710</v>
      </c>
      <c r="Q30" s="33">
        <f t="shared" si="14"/>
        <v>3710</v>
      </c>
      <c r="R30" s="29"/>
      <c r="S30" s="29"/>
      <c r="T30" s="29"/>
      <c r="U30" s="33">
        <f t="shared" si="15"/>
        <v>2645</v>
      </c>
      <c r="V30" s="33">
        <f t="shared" si="16"/>
        <v>3710</v>
      </c>
      <c r="W30" s="33">
        <f t="shared" si="17"/>
        <v>3710</v>
      </c>
      <c r="X30" s="29"/>
      <c r="Y30" s="29"/>
      <c r="Z30" s="29"/>
      <c r="AA30" s="33">
        <f t="shared" si="18"/>
        <v>2645</v>
      </c>
      <c r="AB30" s="33">
        <f t="shared" si="19"/>
        <v>3710</v>
      </c>
      <c r="AC30" s="33">
        <f t="shared" si="20"/>
        <v>3710</v>
      </c>
      <c r="AD30" s="29"/>
      <c r="AE30" s="29"/>
      <c r="AF30" s="29"/>
      <c r="AG30" s="33">
        <f t="shared" si="21"/>
        <v>2645</v>
      </c>
      <c r="AH30" s="33">
        <f t="shared" si="22"/>
        <v>3710</v>
      </c>
      <c r="AI30" s="33">
        <f t="shared" si="23"/>
        <v>3710</v>
      </c>
    </row>
    <row r="31" spans="1:35" ht="35.25" customHeight="1" hidden="1">
      <c r="A31" s="121" t="s">
        <v>164</v>
      </c>
      <c r="B31" s="298" t="s">
        <v>88</v>
      </c>
      <c r="C31" s="27">
        <f aca="true" t="shared" si="31" ref="C31:H31">SUM(C32)</f>
        <v>500</v>
      </c>
      <c r="D31" s="27">
        <f t="shared" si="31"/>
        <v>30</v>
      </c>
      <c r="E31" s="27">
        <f t="shared" si="31"/>
        <v>10</v>
      </c>
      <c r="F31" s="27">
        <f t="shared" si="31"/>
        <v>0</v>
      </c>
      <c r="G31" s="27">
        <f t="shared" si="31"/>
        <v>0</v>
      </c>
      <c r="H31" s="27">
        <f t="shared" si="31"/>
        <v>0</v>
      </c>
      <c r="I31" s="23">
        <f t="shared" si="28"/>
        <v>500</v>
      </c>
      <c r="J31" s="23">
        <f t="shared" si="29"/>
        <v>30</v>
      </c>
      <c r="K31" s="23">
        <f t="shared" si="30"/>
        <v>10</v>
      </c>
      <c r="L31" s="27">
        <f>SUM(L32)</f>
        <v>158.2</v>
      </c>
      <c r="M31" s="27">
        <f>SUM(M32)</f>
        <v>0</v>
      </c>
      <c r="N31" s="27">
        <f>SUM(N32)</f>
        <v>0</v>
      </c>
      <c r="O31" s="23">
        <f t="shared" si="12"/>
        <v>658.2</v>
      </c>
      <c r="P31" s="23">
        <f t="shared" si="13"/>
        <v>30</v>
      </c>
      <c r="Q31" s="23">
        <f t="shared" si="14"/>
        <v>10</v>
      </c>
      <c r="R31" s="27">
        <f>SUM(R32)</f>
        <v>0</v>
      </c>
      <c r="S31" s="27">
        <f>SUM(S32)</f>
        <v>0</v>
      </c>
      <c r="T31" s="27">
        <f>SUM(T32)</f>
        <v>0</v>
      </c>
      <c r="U31" s="23">
        <f t="shared" si="15"/>
        <v>658.2</v>
      </c>
      <c r="V31" s="23">
        <f t="shared" si="16"/>
        <v>30</v>
      </c>
      <c r="W31" s="23">
        <f t="shared" si="17"/>
        <v>10</v>
      </c>
      <c r="X31" s="27">
        <f>SUM(X32)</f>
        <v>0</v>
      </c>
      <c r="Y31" s="27">
        <f>SUM(Y32)</f>
        <v>0</v>
      </c>
      <c r="Z31" s="27">
        <f>SUM(Z32)</f>
        <v>0</v>
      </c>
      <c r="AA31" s="23">
        <f t="shared" si="18"/>
        <v>658.2</v>
      </c>
      <c r="AB31" s="23">
        <f t="shared" si="19"/>
        <v>30</v>
      </c>
      <c r="AC31" s="23">
        <f t="shared" si="20"/>
        <v>10</v>
      </c>
      <c r="AD31" s="27">
        <f>SUM(AD32)</f>
        <v>0</v>
      </c>
      <c r="AE31" s="27">
        <f>SUM(AE32)</f>
        <v>0</v>
      </c>
      <c r="AF31" s="27">
        <f>SUM(AF32)</f>
        <v>0</v>
      </c>
      <c r="AG31" s="23">
        <f t="shared" si="21"/>
        <v>658.2</v>
      </c>
      <c r="AH31" s="23">
        <f t="shared" si="22"/>
        <v>30</v>
      </c>
      <c r="AI31" s="23">
        <f t="shared" si="23"/>
        <v>10</v>
      </c>
    </row>
    <row r="32" spans="1:35" ht="18" customHeight="1" hidden="1">
      <c r="A32" s="116" t="s">
        <v>164</v>
      </c>
      <c r="B32" s="28" t="s">
        <v>165</v>
      </c>
      <c r="C32" s="29">
        <v>500</v>
      </c>
      <c r="D32" s="29">
        <v>30</v>
      </c>
      <c r="E32" s="29">
        <v>10</v>
      </c>
      <c r="F32" s="29"/>
      <c r="G32" s="29"/>
      <c r="H32" s="29"/>
      <c r="I32" s="33">
        <f t="shared" si="28"/>
        <v>500</v>
      </c>
      <c r="J32" s="33">
        <f t="shared" si="29"/>
        <v>30</v>
      </c>
      <c r="K32" s="33">
        <f t="shared" si="30"/>
        <v>10</v>
      </c>
      <c r="L32" s="29">
        <v>158.2</v>
      </c>
      <c r="M32" s="29"/>
      <c r="N32" s="29"/>
      <c r="O32" s="33">
        <f t="shared" si="12"/>
        <v>658.2</v>
      </c>
      <c r="P32" s="33">
        <f t="shared" si="13"/>
        <v>30</v>
      </c>
      <c r="Q32" s="33">
        <f t="shared" si="14"/>
        <v>10</v>
      </c>
      <c r="R32" s="29"/>
      <c r="S32" s="29"/>
      <c r="T32" s="29"/>
      <c r="U32" s="33">
        <f t="shared" si="15"/>
        <v>658.2</v>
      </c>
      <c r="V32" s="33">
        <f t="shared" si="16"/>
        <v>30</v>
      </c>
      <c r="W32" s="33">
        <f t="shared" si="17"/>
        <v>10</v>
      </c>
      <c r="X32" s="29"/>
      <c r="Y32" s="29"/>
      <c r="Z32" s="29"/>
      <c r="AA32" s="33">
        <f t="shared" si="18"/>
        <v>658.2</v>
      </c>
      <c r="AB32" s="33">
        <f t="shared" si="19"/>
        <v>30</v>
      </c>
      <c r="AC32" s="33">
        <f t="shared" si="20"/>
        <v>10</v>
      </c>
      <c r="AD32" s="29"/>
      <c r="AE32" s="29"/>
      <c r="AF32" s="29"/>
      <c r="AG32" s="33">
        <f t="shared" si="21"/>
        <v>658.2</v>
      </c>
      <c r="AH32" s="33">
        <f t="shared" si="22"/>
        <v>30</v>
      </c>
      <c r="AI32" s="33">
        <f t="shared" si="23"/>
        <v>10</v>
      </c>
    </row>
    <row r="33" spans="1:35" ht="20.25" customHeight="1" hidden="1">
      <c r="A33" s="117" t="s">
        <v>166</v>
      </c>
      <c r="B33" s="30" t="s">
        <v>89</v>
      </c>
      <c r="C33" s="31">
        <f aca="true" t="shared" si="32" ref="C33:H33">SUM(C34)</f>
        <v>57.5</v>
      </c>
      <c r="D33" s="31">
        <f t="shared" si="32"/>
        <v>59.5</v>
      </c>
      <c r="E33" s="31">
        <f t="shared" si="32"/>
        <v>61.6</v>
      </c>
      <c r="F33" s="31">
        <f t="shared" si="32"/>
        <v>0</v>
      </c>
      <c r="G33" s="31">
        <f t="shared" si="32"/>
        <v>0</v>
      </c>
      <c r="H33" s="31">
        <f t="shared" si="32"/>
        <v>0</v>
      </c>
      <c r="I33" s="23">
        <f t="shared" si="28"/>
        <v>57.5</v>
      </c>
      <c r="J33" s="23">
        <f t="shared" si="29"/>
        <v>59.5</v>
      </c>
      <c r="K33" s="23">
        <f t="shared" si="30"/>
        <v>61.6</v>
      </c>
      <c r="L33" s="31">
        <f>SUM(L34)</f>
        <v>0</v>
      </c>
      <c r="M33" s="31">
        <f>SUM(M34)</f>
        <v>0</v>
      </c>
      <c r="N33" s="31">
        <f>SUM(N34)</f>
        <v>0</v>
      </c>
      <c r="O33" s="23">
        <f t="shared" si="12"/>
        <v>57.5</v>
      </c>
      <c r="P33" s="23">
        <f t="shared" si="13"/>
        <v>59.5</v>
      </c>
      <c r="Q33" s="23">
        <f t="shared" si="14"/>
        <v>61.6</v>
      </c>
      <c r="R33" s="31">
        <f>SUM(R34)</f>
        <v>0</v>
      </c>
      <c r="S33" s="31">
        <f>SUM(S34)</f>
        <v>0</v>
      </c>
      <c r="T33" s="31">
        <f>SUM(T34)</f>
        <v>0</v>
      </c>
      <c r="U33" s="23">
        <f t="shared" si="15"/>
        <v>57.5</v>
      </c>
      <c r="V33" s="23">
        <f t="shared" si="16"/>
        <v>59.5</v>
      </c>
      <c r="W33" s="23">
        <f t="shared" si="17"/>
        <v>61.6</v>
      </c>
      <c r="X33" s="31">
        <f>SUM(X34)</f>
        <v>0</v>
      </c>
      <c r="Y33" s="31">
        <f>SUM(Y34)</f>
        <v>0</v>
      </c>
      <c r="Z33" s="31">
        <f>SUM(Z34)</f>
        <v>0</v>
      </c>
      <c r="AA33" s="23">
        <f t="shared" si="18"/>
        <v>57.5</v>
      </c>
      <c r="AB33" s="23">
        <f t="shared" si="19"/>
        <v>59.5</v>
      </c>
      <c r="AC33" s="23">
        <f t="shared" si="20"/>
        <v>61.6</v>
      </c>
      <c r="AD33" s="31">
        <f>SUM(AD34)</f>
        <v>0</v>
      </c>
      <c r="AE33" s="31">
        <f>SUM(AE34)</f>
        <v>0</v>
      </c>
      <c r="AF33" s="31">
        <f>SUM(AF34)</f>
        <v>0</v>
      </c>
      <c r="AG33" s="23">
        <f t="shared" si="21"/>
        <v>57.5</v>
      </c>
      <c r="AH33" s="23">
        <f t="shared" si="22"/>
        <v>59.5</v>
      </c>
      <c r="AI33" s="23">
        <f t="shared" si="23"/>
        <v>61.6</v>
      </c>
    </row>
    <row r="34" spans="1:35" ht="18.75" customHeight="1" hidden="1">
      <c r="A34" s="116" t="s">
        <v>166</v>
      </c>
      <c r="B34" s="28" t="s">
        <v>167</v>
      </c>
      <c r="C34" s="32">
        <v>57.5</v>
      </c>
      <c r="D34" s="32">
        <v>59.5</v>
      </c>
      <c r="E34" s="32">
        <v>61.6</v>
      </c>
      <c r="F34" s="32"/>
      <c r="G34" s="32"/>
      <c r="H34" s="32"/>
      <c r="I34" s="33">
        <f t="shared" si="28"/>
        <v>57.5</v>
      </c>
      <c r="J34" s="33">
        <f t="shared" si="29"/>
        <v>59.5</v>
      </c>
      <c r="K34" s="33">
        <f t="shared" si="30"/>
        <v>61.6</v>
      </c>
      <c r="L34" s="32"/>
      <c r="M34" s="32"/>
      <c r="N34" s="32"/>
      <c r="O34" s="33">
        <f t="shared" si="12"/>
        <v>57.5</v>
      </c>
      <c r="P34" s="33">
        <f t="shared" si="13"/>
        <v>59.5</v>
      </c>
      <c r="Q34" s="33">
        <f t="shared" si="14"/>
        <v>61.6</v>
      </c>
      <c r="R34" s="32"/>
      <c r="S34" s="32"/>
      <c r="T34" s="32"/>
      <c r="U34" s="33">
        <f t="shared" si="15"/>
        <v>57.5</v>
      </c>
      <c r="V34" s="33">
        <f t="shared" si="16"/>
        <v>59.5</v>
      </c>
      <c r="W34" s="33">
        <f t="shared" si="17"/>
        <v>61.6</v>
      </c>
      <c r="X34" s="32"/>
      <c r="Y34" s="32"/>
      <c r="Z34" s="32"/>
      <c r="AA34" s="33">
        <f t="shared" si="18"/>
        <v>57.5</v>
      </c>
      <c r="AB34" s="33">
        <f t="shared" si="19"/>
        <v>59.5</v>
      </c>
      <c r="AC34" s="33">
        <f t="shared" si="20"/>
        <v>61.6</v>
      </c>
      <c r="AD34" s="32"/>
      <c r="AE34" s="32"/>
      <c r="AF34" s="32"/>
      <c r="AG34" s="33">
        <f t="shared" si="21"/>
        <v>57.5</v>
      </c>
      <c r="AH34" s="33">
        <f t="shared" si="22"/>
        <v>59.5</v>
      </c>
      <c r="AI34" s="33">
        <f t="shared" si="23"/>
        <v>61.6</v>
      </c>
    </row>
    <row r="35" spans="1:35" ht="30" customHeight="1" hidden="1">
      <c r="A35" s="118" t="s">
        <v>288</v>
      </c>
      <c r="B35" s="80" t="s">
        <v>289</v>
      </c>
      <c r="C35" s="31">
        <f aca="true" t="shared" si="33" ref="C35:H35">SUM(C36)</f>
        <v>286</v>
      </c>
      <c r="D35" s="31">
        <f t="shared" si="33"/>
        <v>297</v>
      </c>
      <c r="E35" s="31">
        <f t="shared" si="33"/>
        <v>309</v>
      </c>
      <c r="F35" s="31">
        <f t="shared" si="33"/>
        <v>0</v>
      </c>
      <c r="G35" s="31">
        <f t="shared" si="33"/>
        <v>0</v>
      </c>
      <c r="H35" s="31">
        <f t="shared" si="33"/>
        <v>0</v>
      </c>
      <c r="I35" s="23">
        <f t="shared" si="28"/>
        <v>286</v>
      </c>
      <c r="J35" s="23">
        <f t="shared" si="29"/>
        <v>297</v>
      </c>
      <c r="K35" s="23">
        <f t="shared" si="30"/>
        <v>309</v>
      </c>
      <c r="L35" s="31">
        <f>SUM(L36)</f>
        <v>0</v>
      </c>
      <c r="M35" s="31">
        <f>SUM(M36)</f>
        <v>0</v>
      </c>
      <c r="N35" s="31">
        <f>SUM(N36)</f>
        <v>0</v>
      </c>
      <c r="O35" s="23">
        <f t="shared" si="12"/>
        <v>286</v>
      </c>
      <c r="P35" s="23">
        <f t="shared" si="13"/>
        <v>297</v>
      </c>
      <c r="Q35" s="23">
        <f t="shared" si="14"/>
        <v>309</v>
      </c>
      <c r="R35" s="31">
        <f>SUM(R36)</f>
        <v>0</v>
      </c>
      <c r="S35" s="31">
        <f>SUM(S36)</f>
        <v>0</v>
      </c>
      <c r="T35" s="31">
        <f>SUM(T36)</f>
        <v>0</v>
      </c>
      <c r="U35" s="23">
        <f t="shared" si="15"/>
        <v>286</v>
      </c>
      <c r="V35" s="23">
        <f t="shared" si="16"/>
        <v>297</v>
      </c>
      <c r="W35" s="23">
        <f t="shared" si="17"/>
        <v>309</v>
      </c>
      <c r="X35" s="31">
        <f>SUM(X36)</f>
        <v>0</v>
      </c>
      <c r="Y35" s="31">
        <f>SUM(Y36)</f>
        <v>0</v>
      </c>
      <c r="Z35" s="31">
        <f>SUM(Z36)</f>
        <v>0</v>
      </c>
      <c r="AA35" s="23">
        <f t="shared" si="18"/>
        <v>286</v>
      </c>
      <c r="AB35" s="23">
        <f t="shared" si="19"/>
        <v>297</v>
      </c>
      <c r="AC35" s="23">
        <f t="shared" si="20"/>
        <v>309</v>
      </c>
      <c r="AD35" s="31">
        <f>SUM(AD36)</f>
        <v>0</v>
      </c>
      <c r="AE35" s="31">
        <f>SUM(AE36)</f>
        <v>0</v>
      </c>
      <c r="AF35" s="31">
        <f>SUM(AF36)</f>
        <v>0</v>
      </c>
      <c r="AG35" s="23">
        <f t="shared" si="21"/>
        <v>286</v>
      </c>
      <c r="AH35" s="23">
        <f t="shared" si="22"/>
        <v>297</v>
      </c>
      <c r="AI35" s="23">
        <f t="shared" si="23"/>
        <v>309</v>
      </c>
    </row>
    <row r="36" spans="1:35" ht="33" customHeight="1" hidden="1">
      <c r="A36" s="173" t="s">
        <v>290</v>
      </c>
      <c r="B36" s="174" t="s">
        <v>291</v>
      </c>
      <c r="C36" s="175">
        <v>286</v>
      </c>
      <c r="D36" s="175">
        <v>297</v>
      </c>
      <c r="E36" s="175">
        <v>309</v>
      </c>
      <c r="F36" s="175"/>
      <c r="G36" s="175"/>
      <c r="H36" s="175"/>
      <c r="I36" s="33">
        <f t="shared" si="28"/>
        <v>286</v>
      </c>
      <c r="J36" s="33">
        <f t="shared" si="29"/>
        <v>297</v>
      </c>
      <c r="K36" s="33">
        <f t="shared" si="30"/>
        <v>309</v>
      </c>
      <c r="L36" s="175"/>
      <c r="M36" s="175"/>
      <c r="N36" s="175"/>
      <c r="O36" s="33">
        <f t="shared" si="12"/>
        <v>286</v>
      </c>
      <c r="P36" s="33">
        <f t="shared" si="13"/>
        <v>297</v>
      </c>
      <c r="Q36" s="33">
        <f t="shared" si="14"/>
        <v>309</v>
      </c>
      <c r="R36" s="175"/>
      <c r="S36" s="175"/>
      <c r="T36" s="175"/>
      <c r="U36" s="33">
        <f t="shared" si="15"/>
        <v>286</v>
      </c>
      <c r="V36" s="33">
        <f t="shared" si="16"/>
        <v>297</v>
      </c>
      <c r="W36" s="33">
        <f t="shared" si="17"/>
        <v>309</v>
      </c>
      <c r="X36" s="175"/>
      <c r="Y36" s="175"/>
      <c r="Z36" s="175"/>
      <c r="AA36" s="33">
        <f t="shared" si="18"/>
        <v>286</v>
      </c>
      <c r="AB36" s="33">
        <f t="shared" si="19"/>
        <v>297</v>
      </c>
      <c r="AC36" s="33">
        <f t="shared" si="20"/>
        <v>309</v>
      </c>
      <c r="AD36" s="175"/>
      <c r="AE36" s="175"/>
      <c r="AF36" s="175"/>
      <c r="AG36" s="33">
        <f t="shared" si="21"/>
        <v>286</v>
      </c>
      <c r="AH36" s="33">
        <f t="shared" si="22"/>
        <v>297</v>
      </c>
      <c r="AI36" s="33">
        <f t="shared" si="23"/>
        <v>309</v>
      </c>
    </row>
    <row r="37" spans="1:35" ht="24" customHeight="1" hidden="1">
      <c r="A37" s="171" t="s">
        <v>168</v>
      </c>
      <c r="B37" s="65" t="s">
        <v>169</v>
      </c>
      <c r="C37" s="172">
        <f aca="true" t="shared" si="34" ref="C37:R38">SUM(C38)</f>
        <v>0</v>
      </c>
      <c r="D37" s="172">
        <f t="shared" si="34"/>
        <v>0</v>
      </c>
      <c r="E37" s="172">
        <f t="shared" si="34"/>
        <v>0</v>
      </c>
      <c r="F37" s="172">
        <f t="shared" si="34"/>
        <v>0</v>
      </c>
      <c r="G37" s="172">
        <f t="shared" si="34"/>
        <v>0</v>
      </c>
      <c r="H37" s="172">
        <f t="shared" si="34"/>
        <v>0</v>
      </c>
      <c r="I37" s="172">
        <f t="shared" si="34"/>
        <v>0</v>
      </c>
      <c r="J37" s="172">
        <f t="shared" si="34"/>
        <v>0</v>
      </c>
      <c r="K37" s="172">
        <f t="shared" si="34"/>
        <v>0</v>
      </c>
      <c r="L37" s="172">
        <f t="shared" si="34"/>
        <v>0</v>
      </c>
      <c r="M37" s="172">
        <f t="shared" si="34"/>
        <v>0</v>
      </c>
      <c r="N37" s="172">
        <f t="shared" si="34"/>
        <v>0</v>
      </c>
      <c r="O37" s="172">
        <f t="shared" si="34"/>
        <v>0</v>
      </c>
      <c r="P37" s="172">
        <f t="shared" si="34"/>
        <v>0</v>
      </c>
      <c r="Q37" s="172">
        <f t="shared" si="34"/>
        <v>0</v>
      </c>
      <c r="R37" s="172">
        <f t="shared" si="34"/>
        <v>0</v>
      </c>
      <c r="S37" s="172">
        <f aca="true" t="shared" si="35" ref="R37:AG38">SUM(S38)</f>
        <v>0</v>
      </c>
      <c r="T37" s="172">
        <f t="shared" si="35"/>
        <v>0</v>
      </c>
      <c r="U37" s="172">
        <f t="shared" si="35"/>
        <v>0</v>
      </c>
      <c r="V37" s="172">
        <f t="shared" si="35"/>
        <v>0</v>
      </c>
      <c r="W37" s="172">
        <f t="shared" si="35"/>
        <v>0</v>
      </c>
      <c r="X37" s="172">
        <f t="shared" si="35"/>
        <v>0</v>
      </c>
      <c r="Y37" s="172">
        <f t="shared" si="35"/>
        <v>0</v>
      </c>
      <c r="Z37" s="172">
        <f t="shared" si="35"/>
        <v>0</v>
      </c>
      <c r="AA37" s="172">
        <f t="shared" si="35"/>
        <v>0</v>
      </c>
      <c r="AB37" s="172">
        <f t="shared" si="35"/>
        <v>0</v>
      </c>
      <c r="AC37" s="172">
        <f t="shared" si="35"/>
        <v>0</v>
      </c>
      <c r="AD37" s="172">
        <f t="shared" si="35"/>
        <v>0</v>
      </c>
      <c r="AE37" s="172">
        <f t="shared" si="35"/>
        <v>0</v>
      </c>
      <c r="AF37" s="172">
        <f t="shared" si="35"/>
        <v>0</v>
      </c>
      <c r="AG37" s="172">
        <f t="shared" si="35"/>
        <v>0</v>
      </c>
      <c r="AH37" s="172">
        <f aca="true" t="shared" si="36" ref="AD37:AI38">SUM(AH38)</f>
        <v>0</v>
      </c>
      <c r="AI37" s="172">
        <f t="shared" si="36"/>
        <v>0</v>
      </c>
    </row>
    <row r="38" spans="1:35" ht="15" customHeight="1" hidden="1">
      <c r="A38" s="114" t="s">
        <v>170</v>
      </c>
      <c r="B38" s="26" t="s">
        <v>171</v>
      </c>
      <c r="C38" s="27">
        <f t="shared" si="34"/>
        <v>0</v>
      </c>
      <c r="D38" s="27">
        <f t="shared" si="34"/>
        <v>0</v>
      </c>
      <c r="E38" s="27">
        <f t="shared" si="34"/>
        <v>0</v>
      </c>
      <c r="F38" s="27">
        <f t="shared" si="34"/>
        <v>0</v>
      </c>
      <c r="G38" s="27">
        <f t="shared" si="34"/>
        <v>0</v>
      </c>
      <c r="H38" s="27">
        <f t="shared" si="34"/>
        <v>0</v>
      </c>
      <c r="I38" s="27">
        <f t="shared" si="34"/>
        <v>0</v>
      </c>
      <c r="J38" s="27">
        <f t="shared" si="34"/>
        <v>0</v>
      </c>
      <c r="K38" s="27">
        <f t="shared" si="34"/>
        <v>0</v>
      </c>
      <c r="L38" s="27">
        <f t="shared" si="34"/>
        <v>0</v>
      </c>
      <c r="M38" s="27">
        <f t="shared" si="34"/>
        <v>0</v>
      </c>
      <c r="N38" s="27">
        <f t="shared" si="34"/>
        <v>0</v>
      </c>
      <c r="O38" s="27">
        <f t="shared" si="34"/>
        <v>0</v>
      </c>
      <c r="P38" s="27">
        <f t="shared" si="34"/>
        <v>0</v>
      </c>
      <c r="Q38" s="27">
        <f t="shared" si="34"/>
        <v>0</v>
      </c>
      <c r="R38" s="27">
        <f t="shared" si="35"/>
        <v>0</v>
      </c>
      <c r="S38" s="27">
        <f t="shared" si="35"/>
        <v>0</v>
      </c>
      <c r="T38" s="27">
        <f t="shared" si="35"/>
        <v>0</v>
      </c>
      <c r="U38" s="27">
        <f t="shared" si="35"/>
        <v>0</v>
      </c>
      <c r="V38" s="27">
        <f t="shared" si="35"/>
        <v>0</v>
      </c>
      <c r="W38" s="27">
        <f t="shared" si="35"/>
        <v>0</v>
      </c>
      <c r="X38" s="27">
        <f t="shared" si="35"/>
        <v>0</v>
      </c>
      <c r="Y38" s="27">
        <f t="shared" si="35"/>
        <v>0</v>
      </c>
      <c r="Z38" s="27">
        <f t="shared" si="35"/>
        <v>0</v>
      </c>
      <c r="AA38" s="27">
        <f t="shared" si="35"/>
        <v>0</v>
      </c>
      <c r="AB38" s="27">
        <f t="shared" si="35"/>
        <v>0</v>
      </c>
      <c r="AC38" s="27">
        <f t="shared" si="35"/>
        <v>0</v>
      </c>
      <c r="AD38" s="27">
        <f t="shared" si="36"/>
        <v>0</v>
      </c>
      <c r="AE38" s="27">
        <f t="shared" si="36"/>
        <v>0</v>
      </c>
      <c r="AF38" s="27">
        <f t="shared" si="36"/>
        <v>0</v>
      </c>
      <c r="AG38" s="27">
        <f t="shared" si="36"/>
        <v>0</v>
      </c>
      <c r="AH38" s="27">
        <f t="shared" si="36"/>
        <v>0</v>
      </c>
      <c r="AI38" s="27">
        <f t="shared" si="36"/>
        <v>0</v>
      </c>
    </row>
    <row r="39" spans="1:35" ht="17.25" customHeight="1" hidden="1">
      <c r="A39" s="116" t="s">
        <v>172</v>
      </c>
      <c r="B39" s="28" t="s">
        <v>173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ht="19.5" customHeight="1" hidden="1">
      <c r="A40" s="110" t="s">
        <v>174</v>
      </c>
      <c r="B40" s="18" t="s">
        <v>175</v>
      </c>
      <c r="C40" s="19">
        <f aca="true" t="shared" si="37" ref="C40:H40">SUM(C41+C43+C44)</f>
        <v>1132</v>
      </c>
      <c r="D40" s="19">
        <f t="shared" si="37"/>
        <v>1028</v>
      </c>
      <c r="E40" s="19">
        <f t="shared" si="37"/>
        <v>1062</v>
      </c>
      <c r="F40" s="19">
        <f t="shared" si="37"/>
        <v>0</v>
      </c>
      <c r="G40" s="19">
        <f t="shared" si="37"/>
        <v>0</v>
      </c>
      <c r="H40" s="19">
        <f t="shared" si="37"/>
        <v>0</v>
      </c>
      <c r="I40" s="19">
        <f aca="true" t="shared" si="38" ref="I40:K42">SUM(C40+F40)</f>
        <v>1132</v>
      </c>
      <c r="J40" s="19">
        <f t="shared" si="38"/>
        <v>1028</v>
      </c>
      <c r="K40" s="19">
        <f t="shared" si="38"/>
        <v>1062</v>
      </c>
      <c r="L40" s="19">
        <f>SUM(L41+L43+L44)</f>
        <v>0</v>
      </c>
      <c r="M40" s="19">
        <f>SUM(M41+M43+M44)</f>
        <v>0</v>
      </c>
      <c r="N40" s="19">
        <f>SUM(N41+N43+N44)</f>
        <v>0</v>
      </c>
      <c r="O40" s="19">
        <f aca="true" t="shared" si="39" ref="O40:Q42">SUM(I40+L40)</f>
        <v>1132</v>
      </c>
      <c r="P40" s="19">
        <f t="shared" si="39"/>
        <v>1028</v>
      </c>
      <c r="Q40" s="19">
        <f t="shared" si="39"/>
        <v>1062</v>
      </c>
      <c r="R40" s="19">
        <f>SUM(R41+R43+R44)</f>
        <v>0</v>
      </c>
      <c r="S40" s="19">
        <f>SUM(S41+S43+S44)</f>
        <v>0</v>
      </c>
      <c r="T40" s="19">
        <f>SUM(T41+T43+T44)</f>
        <v>0</v>
      </c>
      <c r="U40" s="19">
        <f aca="true" t="shared" si="40" ref="U40:W42">SUM(O40+R40)</f>
        <v>1132</v>
      </c>
      <c r="V40" s="19">
        <f t="shared" si="40"/>
        <v>1028</v>
      </c>
      <c r="W40" s="19">
        <f t="shared" si="40"/>
        <v>1062</v>
      </c>
      <c r="X40" s="19">
        <f>SUM(X41+X43+X44)</f>
        <v>0</v>
      </c>
      <c r="Y40" s="19">
        <f>SUM(Y41+Y43+Y44)</f>
        <v>0</v>
      </c>
      <c r="Z40" s="19">
        <f>SUM(Z41+Z43+Z44)</f>
        <v>0</v>
      </c>
      <c r="AA40" s="19">
        <f aca="true" t="shared" si="41" ref="AA40:AC42">SUM(U40+X40)</f>
        <v>1132</v>
      </c>
      <c r="AB40" s="19">
        <f t="shared" si="41"/>
        <v>1028</v>
      </c>
      <c r="AC40" s="19">
        <f t="shared" si="41"/>
        <v>1062</v>
      </c>
      <c r="AD40" s="19">
        <f>SUM(AD41+AD43+AD44)</f>
        <v>0</v>
      </c>
      <c r="AE40" s="19">
        <f>SUM(AE41+AE43+AE44)</f>
        <v>0</v>
      </c>
      <c r="AF40" s="19">
        <f>SUM(AF41+AF43+AF44)</f>
        <v>0</v>
      </c>
      <c r="AG40" s="19">
        <f aca="true" t="shared" si="42" ref="AG40:AI42">SUM(AA40+AD40)</f>
        <v>1132</v>
      </c>
      <c r="AH40" s="19">
        <f t="shared" si="42"/>
        <v>1028</v>
      </c>
      <c r="AI40" s="19">
        <f t="shared" si="42"/>
        <v>1062</v>
      </c>
    </row>
    <row r="41" spans="1:35" ht="33" customHeight="1" hidden="1">
      <c r="A41" s="119" t="s">
        <v>176</v>
      </c>
      <c r="B41" s="85" t="s">
        <v>177</v>
      </c>
      <c r="C41" s="86">
        <f aca="true" t="shared" si="43" ref="C41:H41">SUM(C42)</f>
        <v>982</v>
      </c>
      <c r="D41" s="86">
        <f t="shared" si="43"/>
        <v>891</v>
      </c>
      <c r="E41" s="86">
        <f t="shared" si="43"/>
        <v>917</v>
      </c>
      <c r="F41" s="86">
        <f t="shared" si="43"/>
        <v>0</v>
      </c>
      <c r="G41" s="86">
        <f t="shared" si="43"/>
        <v>0</v>
      </c>
      <c r="H41" s="86">
        <f t="shared" si="43"/>
        <v>0</v>
      </c>
      <c r="I41" s="25">
        <f t="shared" si="38"/>
        <v>982</v>
      </c>
      <c r="J41" s="25">
        <f t="shared" si="38"/>
        <v>891</v>
      </c>
      <c r="K41" s="25">
        <f t="shared" si="38"/>
        <v>917</v>
      </c>
      <c r="L41" s="86">
        <f>SUM(L42)</f>
        <v>0</v>
      </c>
      <c r="M41" s="86">
        <f>SUM(M42)</f>
        <v>0</v>
      </c>
      <c r="N41" s="86">
        <f>SUM(N42)</f>
        <v>0</v>
      </c>
      <c r="O41" s="25">
        <f t="shared" si="39"/>
        <v>982</v>
      </c>
      <c r="P41" s="25">
        <f t="shared" si="39"/>
        <v>891</v>
      </c>
      <c r="Q41" s="25">
        <f t="shared" si="39"/>
        <v>917</v>
      </c>
      <c r="R41" s="86">
        <f>SUM(R42)</f>
        <v>0</v>
      </c>
      <c r="S41" s="86">
        <f>SUM(S42)</f>
        <v>0</v>
      </c>
      <c r="T41" s="86">
        <f>SUM(T42)</f>
        <v>0</v>
      </c>
      <c r="U41" s="25">
        <f t="shared" si="40"/>
        <v>982</v>
      </c>
      <c r="V41" s="25">
        <f t="shared" si="40"/>
        <v>891</v>
      </c>
      <c r="W41" s="25">
        <f t="shared" si="40"/>
        <v>917</v>
      </c>
      <c r="X41" s="86">
        <f>SUM(X42)</f>
        <v>0</v>
      </c>
      <c r="Y41" s="86">
        <f>SUM(Y42)</f>
        <v>0</v>
      </c>
      <c r="Z41" s="86">
        <f>SUM(Z42)</f>
        <v>0</v>
      </c>
      <c r="AA41" s="25">
        <f t="shared" si="41"/>
        <v>982</v>
      </c>
      <c r="AB41" s="25">
        <f t="shared" si="41"/>
        <v>891</v>
      </c>
      <c r="AC41" s="25">
        <f t="shared" si="41"/>
        <v>917</v>
      </c>
      <c r="AD41" s="86">
        <f>SUM(AD42)</f>
        <v>0</v>
      </c>
      <c r="AE41" s="86">
        <f>SUM(AE42)</f>
        <v>0</v>
      </c>
      <c r="AF41" s="86">
        <f>SUM(AF42)</f>
        <v>0</v>
      </c>
      <c r="AG41" s="25">
        <f t="shared" si="42"/>
        <v>982</v>
      </c>
      <c r="AH41" s="25">
        <f t="shared" si="42"/>
        <v>891</v>
      </c>
      <c r="AI41" s="25">
        <f t="shared" si="42"/>
        <v>917</v>
      </c>
    </row>
    <row r="42" spans="1:35" ht="53.25" customHeight="1" hidden="1">
      <c r="A42" s="116" t="s">
        <v>178</v>
      </c>
      <c r="B42" s="84" t="s">
        <v>179</v>
      </c>
      <c r="C42" s="29">
        <v>982</v>
      </c>
      <c r="D42" s="29">
        <v>891</v>
      </c>
      <c r="E42" s="29">
        <v>917</v>
      </c>
      <c r="F42" s="29"/>
      <c r="G42" s="29"/>
      <c r="H42" s="29"/>
      <c r="I42" s="309">
        <f t="shared" si="38"/>
        <v>982</v>
      </c>
      <c r="J42" s="309">
        <f t="shared" si="38"/>
        <v>891</v>
      </c>
      <c r="K42" s="309">
        <f t="shared" si="38"/>
        <v>917</v>
      </c>
      <c r="L42" s="29"/>
      <c r="M42" s="29"/>
      <c r="N42" s="29"/>
      <c r="O42" s="309">
        <f t="shared" si="39"/>
        <v>982</v>
      </c>
      <c r="P42" s="309">
        <f t="shared" si="39"/>
        <v>891</v>
      </c>
      <c r="Q42" s="309">
        <f t="shared" si="39"/>
        <v>917</v>
      </c>
      <c r="R42" s="29"/>
      <c r="S42" s="29"/>
      <c r="T42" s="29"/>
      <c r="U42" s="309">
        <f t="shared" si="40"/>
        <v>982</v>
      </c>
      <c r="V42" s="309">
        <f t="shared" si="40"/>
        <v>891</v>
      </c>
      <c r="W42" s="309">
        <f t="shared" si="40"/>
        <v>917</v>
      </c>
      <c r="X42" s="29"/>
      <c r="Y42" s="29"/>
      <c r="Z42" s="29"/>
      <c r="AA42" s="309">
        <f t="shared" si="41"/>
        <v>982</v>
      </c>
      <c r="AB42" s="309">
        <f t="shared" si="41"/>
        <v>891</v>
      </c>
      <c r="AC42" s="309">
        <f t="shared" si="41"/>
        <v>917</v>
      </c>
      <c r="AD42" s="29"/>
      <c r="AE42" s="29"/>
      <c r="AF42" s="29"/>
      <c r="AG42" s="309">
        <f t="shared" si="42"/>
        <v>982</v>
      </c>
      <c r="AH42" s="309">
        <f t="shared" si="42"/>
        <v>891</v>
      </c>
      <c r="AI42" s="309">
        <f t="shared" si="42"/>
        <v>917</v>
      </c>
    </row>
    <row r="43" spans="1:35" ht="47.25" customHeight="1" hidden="1">
      <c r="A43" s="120" t="s">
        <v>180</v>
      </c>
      <c r="B43" s="34" t="s">
        <v>181</v>
      </c>
      <c r="C43" s="35"/>
      <c r="D43" s="35"/>
      <c r="E43" s="35"/>
      <c r="F43" s="35"/>
      <c r="G43" s="35"/>
      <c r="H43" s="35"/>
      <c r="I43" s="308"/>
      <c r="J43" s="308"/>
      <c r="K43" s="308"/>
      <c r="L43" s="35"/>
      <c r="M43" s="35"/>
      <c r="N43" s="35"/>
      <c r="O43" s="308"/>
      <c r="P43" s="308"/>
      <c r="Q43" s="308"/>
      <c r="R43" s="35"/>
      <c r="S43" s="35"/>
      <c r="T43" s="35"/>
      <c r="U43" s="308"/>
      <c r="V43" s="308"/>
      <c r="W43" s="308"/>
      <c r="X43" s="35"/>
      <c r="Y43" s="35"/>
      <c r="Z43" s="35"/>
      <c r="AA43" s="308"/>
      <c r="AB43" s="308"/>
      <c r="AC43" s="308"/>
      <c r="AD43" s="35"/>
      <c r="AE43" s="35"/>
      <c r="AF43" s="35"/>
      <c r="AG43" s="308"/>
      <c r="AH43" s="308"/>
      <c r="AI43" s="308"/>
    </row>
    <row r="44" spans="1:35" ht="36.75" customHeight="1" hidden="1">
      <c r="A44" s="121" t="s">
        <v>182</v>
      </c>
      <c r="B44" s="22" t="s">
        <v>183</v>
      </c>
      <c r="C44" s="23">
        <f aca="true" t="shared" si="44" ref="C44:H44">SUM(C45+C46+C48)</f>
        <v>150</v>
      </c>
      <c r="D44" s="23">
        <f t="shared" si="44"/>
        <v>137</v>
      </c>
      <c r="E44" s="23">
        <f t="shared" si="44"/>
        <v>145</v>
      </c>
      <c r="F44" s="23">
        <f t="shared" si="44"/>
        <v>0</v>
      </c>
      <c r="G44" s="23">
        <f t="shared" si="44"/>
        <v>0</v>
      </c>
      <c r="H44" s="23">
        <f t="shared" si="44"/>
        <v>0</v>
      </c>
      <c r="I44" s="23">
        <f aca="true" t="shared" si="45" ref="I44:K47">SUM(C44+F44)</f>
        <v>150</v>
      </c>
      <c r="J44" s="23">
        <f t="shared" si="45"/>
        <v>137</v>
      </c>
      <c r="K44" s="23">
        <f t="shared" si="45"/>
        <v>145</v>
      </c>
      <c r="L44" s="23">
        <f>SUM(L45+L46+L48)</f>
        <v>0</v>
      </c>
      <c r="M44" s="23">
        <f>SUM(M45+M46+M48)</f>
        <v>0</v>
      </c>
      <c r="N44" s="23">
        <f>SUM(N45+N46+N48)</f>
        <v>0</v>
      </c>
      <c r="O44" s="23">
        <f aca="true" t="shared" si="46" ref="O44:Q47">SUM(I44+L44)</f>
        <v>150</v>
      </c>
      <c r="P44" s="23">
        <f t="shared" si="46"/>
        <v>137</v>
      </c>
      <c r="Q44" s="23">
        <f t="shared" si="46"/>
        <v>145</v>
      </c>
      <c r="R44" s="23">
        <f>SUM(R45+R46+R48)</f>
        <v>0</v>
      </c>
      <c r="S44" s="23">
        <f>SUM(S45+S46+S48)</f>
        <v>0</v>
      </c>
      <c r="T44" s="23">
        <f>SUM(T45+T46+T48)</f>
        <v>0</v>
      </c>
      <c r="U44" s="23">
        <f aca="true" t="shared" si="47" ref="U44:W47">SUM(O44+R44)</f>
        <v>150</v>
      </c>
      <c r="V44" s="23">
        <f t="shared" si="47"/>
        <v>137</v>
      </c>
      <c r="W44" s="23">
        <f t="shared" si="47"/>
        <v>145</v>
      </c>
      <c r="X44" s="23">
        <f>SUM(X45+X46+X48)</f>
        <v>0</v>
      </c>
      <c r="Y44" s="23">
        <f>SUM(Y45+Y46+Y48)</f>
        <v>0</v>
      </c>
      <c r="Z44" s="23">
        <f>SUM(Z45+Z46+Z48)</f>
        <v>0</v>
      </c>
      <c r="AA44" s="23">
        <f aca="true" t="shared" si="48" ref="AA44:AC47">SUM(U44+X44)</f>
        <v>150</v>
      </c>
      <c r="AB44" s="23">
        <f t="shared" si="48"/>
        <v>137</v>
      </c>
      <c r="AC44" s="23">
        <f t="shared" si="48"/>
        <v>145</v>
      </c>
      <c r="AD44" s="23">
        <f>SUM(AD45+AD46+AD48)</f>
        <v>0</v>
      </c>
      <c r="AE44" s="23">
        <f>SUM(AE45+AE46+AE48)</f>
        <v>0</v>
      </c>
      <c r="AF44" s="23">
        <f>SUM(AF45+AF46+AF48)</f>
        <v>0</v>
      </c>
      <c r="AG44" s="23">
        <f aca="true" t="shared" si="49" ref="AG44:AI47">SUM(AA44+AD44)</f>
        <v>150</v>
      </c>
      <c r="AH44" s="23">
        <f t="shared" si="49"/>
        <v>137</v>
      </c>
      <c r="AI44" s="23">
        <f t="shared" si="49"/>
        <v>145</v>
      </c>
    </row>
    <row r="45" spans="1:35" ht="54" customHeight="1" hidden="1">
      <c r="A45" s="114" t="s">
        <v>184</v>
      </c>
      <c r="B45" s="26" t="s">
        <v>185</v>
      </c>
      <c r="C45" s="27"/>
      <c r="D45" s="27"/>
      <c r="E45" s="27"/>
      <c r="F45" s="27"/>
      <c r="G45" s="27"/>
      <c r="H45" s="27"/>
      <c r="I45" s="23">
        <f t="shared" si="45"/>
        <v>0</v>
      </c>
      <c r="J45" s="23">
        <f t="shared" si="45"/>
        <v>0</v>
      </c>
      <c r="K45" s="23">
        <f t="shared" si="45"/>
        <v>0</v>
      </c>
      <c r="L45" s="27"/>
      <c r="M45" s="27"/>
      <c r="N45" s="27"/>
      <c r="O45" s="23">
        <f t="shared" si="46"/>
        <v>0</v>
      </c>
      <c r="P45" s="23">
        <f t="shared" si="46"/>
        <v>0</v>
      </c>
      <c r="Q45" s="23">
        <f t="shared" si="46"/>
        <v>0</v>
      </c>
      <c r="R45" s="27"/>
      <c r="S45" s="27"/>
      <c r="T45" s="27"/>
      <c r="U45" s="23">
        <f t="shared" si="47"/>
        <v>0</v>
      </c>
      <c r="V45" s="23">
        <f t="shared" si="47"/>
        <v>0</v>
      </c>
      <c r="W45" s="23">
        <f t="shared" si="47"/>
        <v>0</v>
      </c>
      <c r="X45" s="27"/>
      <c r="Y45" s="27"/>
      <c r="Z45" s="27"/>
      <c r="AA45" s="23">
        <f t="shared" si="48"/>
        <v>0</v>
      </c>
      <c r="AB45" s="23">
        <f t="shared" si="48"/>
        <v>0</v>
      </c>
      <c r="AC45" s="23">
        <f t="shared" si="48"/>
        <v>0</v>
      </c>
      <c r="AD45" s="27"/>
      <c r="AE45" s="27"/>
      <c r="AF45" s="27"/>
      <c r="AG45" s="23">
        <f t="shared" si="49"/>
        <v>0</v>
      </c>
      <c r="AH45" s="23">
        <f t="shared" si="49"/>
        <v>0</v>
      </c>
      <c r="AI45" s="23">
        <f t="shared" si="49"/>
        <v>0</v>
      </c>
    </row>
    <row r="46" spans="1:35" ht="78" customHeight="1" hidden="1">
      <c r="A46" s="191" t="s">
        <v>298</v>
      </c>
      <c r="B46" s="26" t="s">
        <v>185</v>
      </c>
      <c r="C46" s="27">
        <f aca="true" t="shared" si="50" ref="C46:H46">SUM(C47)</f>
        <v>150</v>
      </c>
      <c r="D46" s="27">
        <f t="shared" si="50"/>
        <v>137</v>
      </c>
      <c r="E46" s="27">
        <f t="shared" si="50"/>
        <v>145</v>
      </c>
      <c r="F46" s="27">
        <f t="shared" si="50"/>
        <v>0</v>
      </c>
      <c r="G46" s="27">
        <f t="shared" si="50"/>
        <v>0</v>
      </c>
      <c r="H46" s="27">
        <f t="shared" si="50"/>
        <v>0</v>
      </c>
      <c r="I46" s="23">
        <f t="shared" si="45"/>
        <v>150</v>
      </c>
      <c r="J46" s="23">
        <f t="shared" si="45"/>
        <v>137</v>
      </c>
      <c r="K46" s="23">
        <f t="shared" si="45"/>
        <v>145</v>
      </c>
      <c r="L46" s="27">
        <f>SUM(L47)</f>
        <v>0</v>
      </c>
      <c r="M46" s="27">
        <f>SUM(M47)</f>
        <v>0</v>
      </c>
      <c r="N46" s="27">
        <f>SUM(N47)</f>
        <v>0</v>
      </c>
      <c r="O46" s="23">
        <f t="shared" si="46"/>
        <v>150</v>
      </c>
      <c r="P46" s="23">
        <f t="shared" si="46"/>
        <v>137</v>
      </c>
      <c r="Q46" s="23">
        <f t="shared" si="46"/>
        <v>145</v>
      </c>
      <c r="R46" s="27">
        <f>SUM(R47)</f>
        <v>0</v>
      </c>
      <c r="S46" s="27">
        <f>SUM(S47)</f>
        <v>0</v>
      </c>
      <c r="T46" s="27">
        <f>SUM(T47)</f>
        <v>0</v>
      </c>
      <c r="U46" s="23">
        <f t="shared" si="47"/>
        <v>150</v>
      </c>
      <c r="V46" s="23">
        <f t="shared" si="47"/>
        <v>137</v>
      </c>
      <c r="W46" s="23">
        <f t="shared" si="47"/>
        <v>145</v>
      </c>
      <c r="X46" s="27">
        <f>SUM(X47)</f>
        <v>0</v>
      </c>
      <c r="Y46" s="27">
        <f>SUM(Y47)</f>
        <v>0</v>
      </c>
      <c r="Z46" s="27">
        <f>SUM(Z47)</f>
        <v>0</v>
      </c>
      <c r="AA46" s="23">
        <f t="shared" si="48"/>
        <v>150</v>
      </c>
      <c r="AB46" s="23">
        <f t="shared" si="48"/>
        <v>137</v>
      </c>
      <c r="AC46" s="23">
        <f t="shared" si="48"/>
        <v>145</v>
      </c>
      <c r="AD46" s="27">
        <f>SUM(AD47)</f>
        <v>0</v>
      </c>
      <c r="AE46" s="27">
        <f>SUM(AE47)</f>
        <v>0</v>
      </c>
      <c r="AF46" s="27">
        <f>SUM(AF47)</f>
        <v>0</v>
      </c>
      <c r="AG46" s="23">
        <f t="shared" si="49"/>
        <v>150</v>
      </c>
      <c r="AH46" s="23">
        <f t="shared" si="49"/>
        <v>137</v>
      </c>
      <c r="AI46" s="23">
        <f t="shared" si="49"/>
        <v>145</v>
      </c>
    </row>
    <row r="47" spans="1:35" ht="177" customHeight="1" hidden="1">
      <c r="A47" s="306" t="s">
        <v>388</v>
      </c>
      <c r="B47" s="67" t="s">
        <v>132</v>
      </c>
      <c r="C47" s="194">
        <v>150</v>
      </c>
      <c r="D47" s="194">
        <v>137</v>
      </c>
      <c r="E47" s="194">
        <v>145</v>
      </c>
      <c r="F47" s="194"/>
      <c r="G47" s="194"/>
      <c r="H47" s="194"/>
      <c r="I47" s="33">
        <f t="shared" si="45"/>
        <v>150</v>
      </c>
      <c r="J47" s="33">
        <f t="shared" si="45"/>
        <v>137</v>
      </c>
      <c r="K47" s="33">
        <f t="shared" si="45"/>
        <v>145</v>
      </c>
      <c r="L47" s="194"/>
      <c r="M47" s="194"/>
      <c r="N47" s="194"/>
      <c r="O47" s="33">
        <f t="shared" si="46"/>
        <v>150</v>
      </c>
      <c r="P47" s="33">
        <f t="shared" si="46"/>
        <v>137</v>
      </c>
      <c r="Q47" s="33">
        <f t="shared" si="46"/>
        <v>145</v>
      </c>
      <c r="R47" s="194"/>
      <c r="S47" s="194"/>
      <c r="T47" s="194"/>
      <c r="U47" s="33">
        <f t="shared" si="47"/>
        <v>150</v>
      </c>
      <c r="V47" s="33">
        <f t="shared" si="47"/>
        <v>137</v>
      </c>
      <c r="W47" s="33">
        <f t="shared" si="47"/>
        <v>145</v>
      </c>
      <c r="X47" s="194"/>
      <c r="Y47" s="194"/>
      <c r="Z47" s="194"/>
      <c r="AA47" s="33">
        <f t="shared" si="48"/>
        <v>150</v>
      </c>
      <c r="AB47" s="33">
        <f t="shared" si="48"/>
        <v>137</v>
      </c>
      <c r="AC47" s="33">
        <f t="shared" si="48"/>
        <v>145</v>
      </c>
      <c r="AD47" s="194"/>
      <c r="AE47" s="194"/>
      <c r="AF47" s="194"/>
      <c r="AG47" s="33">
        <f t="shared" si="49"/>
        <v>150</v>
      </c>
      <c r="AH47" s="33">
        <f t="shared" si="49"/>
        <v>137</v>
      </c>
      <c r="AI47" s="33">
        <f t="shared" si="49"/>
        <v>145</v>
      </c>
    </row>
    <row r="48" spans="1:35" ht="30" customHeight="1" hidden="1">
      <c r="A48" s="121" t="s">
        <v>187</v>
      </c>
      <c r="B48" s="196" t="s">
        <v>188</v>
      </c>
      <c r="C48" s="197">
        <v>0</v>
      </c>
      <c r="D48" s="197">
        <v>0</v>
      </c>
      <c r="E48" s="197">
        <v>0</v>
      </c>
      <c r="F48" s="197">
        <v>0</v>
      </c>
      <c r="G48" s="197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7">
        <v>0</v>
      </c>
      <c r="N48" s="197">
        <v>0</v>
      </c>
      <c r="O48" s="197">
        <v>0</v>
      </c>
      <c r="P48" s="197">
        <v>0</v>
      </c>
      <c r="Q48" s="197">
        <v>0</v>
      </c>
      <c r="R48" s="197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7">
        <v>0</v>
      </c>
      <c r="Y48" s="197">
        <v>0</v>
      </c>
      <c r="Z48" s="197">
        <v>0</v>
      </c>
      <c r="AA48" s="197">
        <v>0</v>
      </c>
      <c r="AB48" s="197">
        <v>0</v>
      </c>
      <c r="AC48" s="197">
        <v>0</v>
      </c>
      <c r="AD48" s="197">
        <v>0</v>
      </c>
      <c r="AE48" s="197">
        <v>0</v>
      </c>
      <c r="AF48" s="197">
        <v>0</v>
      </c>
      <c r="AG48" s="197">
        <v>0</v>
      </c>
      <c r="AH48" s="197">
        <v>0</v>
      </c>
      <c r="AI48" s="197">
        <v>0</v>
      </c>
    </row>
    <row r="49" spans="1:35" ht="0.75" customHeight="1" hidden="1">
      <c r="A49" s="122" t="s">
        <v>130</v>
      </c>
      <c r="B49" s="195" t="s">
        <v>133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</row>
    <row r="50" spans="1:35" ht="3" customHeight="1" hidden="1">
      <c r="A50" s="123" t="s">
        <v>189</v>
      </c>
      <c r="B50" s="38" t="s">
        <v>190</v>
      </c>
      <c r="C50" s="39">
        <f aca="true" t="shared" si="51" ref="C50:R51">SUM(C51)</f>
        <v>0</v>
      </c>
      <c r="D50" s="39">
        <f t="shared" si="51"/>
        <v>0</v>
      </c>
      <c r="E50" s="39">
        <f t="shared" si="51"/>
        <v>0</v>
      </c>
      <c r="F50" s="39">
        <f t="shared" si="51"/>
        <v>0</v>
      </c>
      <c r="G50" s="39">
        <f t="shared" si="51"/>
        <v>0</v>
      </c>
      <c r="H50" s="39">
        <f t="shared" si="51"/>
        <v>0</v>
      </c>
      <c r="I50" s="39">
        <f t="shared" si="51"/>
        <v>0</v>
      </c>
      <c r="J50" s="39">
        <f t="shared" si="51"/>
        <v>0</v>
      </c>
      <c r="K50" s="39">
        <f t="shared" si="51"/>
        <v>0</v>
      </c>
      <c r="L50" s="39">
        <f t="shared" si="51"/>
        <v>0</v>
      </c>
      <c r="M50" s="39">
        <f t="shared" si="51"/>
        <v>0</v>
      </c>
      <c r="N50" s="39">
        <f t="shared" si="51"/>
        <v>0</v>
      </c>
      <c r="O50" s="39">
        <f t="shared" si="51"/>
        <v>0</v>
      </c>
      <c r="P50" s="39">
        <f t="shared" si="51"/>
        <v>0</v>
      </c>
      <c r="Q50" s="39">
        <f t="shared" si="51"/>
        <v>0</v>
      </c>
      <c r="R50" s="39">
        <f t="shared" si="51"/>
        <v>0</v>
      </c>
      <c r="S50" s="39">
        <f aca="true" t="shared" si="52" ref="R50:AG51">SUM(S51)</f>
        <v>0</v>
      </c>
      <c r="T50" s="39">
        <f t="shared" si="52"/>
        <v>0</v>
      </c>
      <c r="U50" s="39">
        <f t="shared" si="52"/>
        <v>0</v>
      </c>
      <c r="V50" s="39">
        <f t="shared" si="52"/>
        <v>0</v>
      </c>
      <c r="W50" s="39">
        <f t="shared" si="52"/>
        <v>0</v>
      </c>
      <c r="X50" s="39">
        <f t="shared" si="52"/>
        <v>0</v>
      </c>
      <c r="Y50" s="39">
        <f t="shared" si="52"/>
        <v>0</v>
      </c>
      <c r="Z50" s="39">
        <f t="shared" si="52"/>
        <v>0</v>
      </c>
      <c r="AA50" s="39">
        <f t="shared" si="52"/>
        <v>0</v>
      </c>
      <c r="AB50" s="39">
        <f t="shared" si="52"/>
        <v>0</v>
      </c>
      <c r="AC50" s="39">
        <f t="shared" si="52"/>
        <v>0</v>
      </c>
      <c r="AD50" s="39">
        <f t="shared" si="52"/>
        <v>0</v>
      </c>
      <c r="AE50" s="39">
        <f t="shared" si="52"/>
        <v>0</v>
      </c>
      <c r="AF50" s="39">
        <f t="shared" si="52"/>
        <v>0</v>
      </c>
      <c r="AG50" s="39">
        <f t="shared" si="52"/>
        <v>0</v>
      </c>
      <c r="AH50" s="39">
        <f aca="true" t="shared" si="53" ref="AD50:AI51">SUM(AH51)</f>
        <v>0</v>
      </c>
      <c r="AI50" s="39">
        <f t="shared" si="53"/>
        <v>0</v>
      </c>
    </row>
    <row r="51" spans="1:35" ht="12" customHeight="1" hidden="1">
      <c r="A51" s="124" t="s">
        <v>192</v>
      </c>
      <c r="B51" s="40" t="s">
        <v>193</v>
      </c>
      <c r="C51" s="41">
        <f t="shared" si="51"/>
        <v>0</v>
      </c>
      <c r="D51" s="41">
        <f t="shared" si="51"/>
        <v>0</v>
      </c>
      <c r="E51" s="41">
        <f t="shared" si="51"/>
        <v>0</v>
      </c>
      <c r="F51" s="41">
        <f t="shared" si="51"/>
        <v>0</v>
      </c>
      <c r="G51" s="41">
        <f t="shared" si="51"/>
        <v>0</v>
      </c>
      <c r="H51" s="41">
        <f t="shared" si="51"/>
        <v>0</v>
      </c>
      <c r="I51" s="41">
        <f t="shared" si="51"/>
        <v>0</v>
      </c>
      <c r="J51" s="41">
        <f t="shared" si="51"/>
        <v>0</v>
      </c>
      <c r="K51" s="41">
        <f t="shared" si="51"/>
        <v>0</v>
      </c>
      <c r="L51" s="41">
        <f t="shared" si="51"/>
        <v>0</v>
      </c>
      <c r="M51" s="41">
        <f t="shared" si="51"/>
        <v>0</v>
      </c>
      <c r="N51" s="41">
        <f t="shared" si="51"/>
        <v>0</v>
      </c>
      <c r="O51" s="41">
        <f t="shared" si="51"/>
        <v>0</v>
      </c>
      <c r="P51" s="41">
        <f t="shared" si="51"/>
        <v>0</v>
      </c>
      <c r="Q51" s="41">
        <f t="shared" si="51"/>
        <v>0</v>
      </c>
      <c r="R51" s="41">
        <f t="shared" si="52"/>
        <v>0</v>
      </c>
      <c r="S51" s="41">
        <f t="shared" si="52"/>
        <v>0</v>
      </c>
      <c r="T51" s="41">
        <f t="shared" si="52"/>
        <v>0</v>
      </c>
      <c r="U51" s="41">
        <f t="shared" si="52"/>
        <v>0</v>
      </c>
      <c r="V51" s="41">
        <f t="shared" si="52"/>
        <v>0</v>
      </c>
      <c r="W51" s="41">
        <f t="shared" si="52"/>
        <v>0</v>
      </c>
      <c r="X51" s="41">
        <f t="shared" si="52"/>
        <v>0</v>
      </c>
      <c r="Y51" s="41">
        <f t="shared" si="52"/>
        <v>0</v>
      </c>
      <c r="Z51" s="41">
        <f t="shared" si="52"/>
        <v>0</v>
      </c>
      <c r="AA51" s="41">
        <f t="shared" si="52"/>
        <v>0</v>
      </c>
      <c r="AB51" s="41">
        <f t="shared" si="52"/>
        <v>0</v>
      </c>
      <c r="AC51" s="41">
        <f t="shared" si="52"/>
        <v>0</v>
      </c>
      <c r="AD51" s="41">
        <f t="shared" si="53"/>
        <v>0</v>
      </c>
      <c r="AE51" s="41">
        <f t="shared" si="53"/>
        <v>0</v>
      </c>
      <c r="AF51" s="41">
        <f t="shared" si="53"/>
        <v>0</v>
      </c>
      <c r="AG51" s="41">
        <f t="shared" si="53"/>
        <v>0</v>
      </c>
      <c r="AH51" s="41">
        <f t="shared" si="53"/>
        <v>0</v>
      </c>
      <c r="AI51" s="41">
        <f t="shared" si="53"/>
        <v>0</v>
      </c>
    </row>
    <row r="52" spans="1:35" ht="23.25" customHeight="1" hidden="1">
      <c r="A52" s="116" t="s">
        <v>194</v>
      </c>
      <c r="B52" s="42" t="s">
        <v>195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</row>
    <row r="53" spans="1:35" ht="54" customHeight="1" hidden="1">
      <c r="A53" s="110" t="s">
        <v>197</v>
      </c>
      <c r="B53" s="18" t="s">
        <v>198</v>
      </c>
      <c r="C53" s="19">
        <f aca="true" t="shared" si="54" ref="C53:H53">SUM(C54+C67)</f>
        <v>19869.1</v>
      </c>
      <c r="D53" s="19">
        <f t="shared" si="54"/>
        <v>21534.1</v>
      </c>
      <c r="E53" s="19">
        <f t="shared" si="54"/>
        <v>21519.1</v>
      </c>
      <c r="F53" s="19">
        <f t="shared" si="54"/>
        <v>0</v>
      </c>
      <c r="G53" s="19">
        <f t="shared" si="54"/>
        <v>0</v>
      </c>
      <c r="H53" s="19">
        <f t="shared" si="54"/>
        <v>0</v>
      </c>
      <c r="I53" s="19">
        <f>SUM(C53+F53)</f>
        <v>19869.1</v>
      </c>
      <c r="J53" s="19">
        <f>SUM(D53+G53)</f>
        <v>21534.1</v>
      </c>
      <c r="K53" s="19">
        <f>SUM(E53+H53)</f>
        <v>21519.1</v>
      </c>
      <c r="L53" s="19">
        <f>SUM(L54+L67)</f>
        <v>0</v>
      </c>
      <c r="M53" s="19">
        <f>SUM(M54+M67)</f>
        <v>0</v>
      </c>
      <c r="N53" s="19">
        <f>SUM(N54+N67)</f>
        <v>0</v>
      </c>
      <c r="O53" s="19">
        <f>SUM(I53+L53)</f>
        <v>19869.1</v>
      </c>
      <c r="P53" s="19">
        <f>SUM(J53+M53)</f>
        <v>21534.1</v>
      </c>
      <c r="Q53" s="19">
        <f>SUM(K53+N53)</f>
        <v>21519.1</v>
      </c>
      <c r="R53" s="19">
        <f>SUM(R54+R67)</f>
        <v>0</v>
      </c>
      <c r="S53" s="19">
        <f>SUM(S54+S67)</f>
        <v>0</v>
      </c>
      <c r="T53" s="19">
        <f>SUM(T54+T67)</f>
        <v>0</v>
      </c>
      <c r="U53" s="19">
        <f>SUM(O53+R53)</f>
        <v>19869.1</v>
      </c>
      <c r="V53" s="19">
        <f>SUM(P53+S53)</f>
        <v>21534.1</v>
      </c>
      <c r="W53" s="19">
        <f>SUM(Q53+T53)</f>
        <v>21519.1</v>
      </c>
      <c r="X53" s="19">
        <f>SUM(X54+X67)</f>
        <v>0</v>
      </c>
      <c r="Y53" s="19">
        <f>SUM(Y54+Y67)</f>
        <v>0</v>
      </c>
      <c r="Z53" s="19">
        <f>SUM(Z54+Z67)</f>
        <v>0</v>
      </c>
      <c r="AA53" s="19">
        <f>SUM(U53+X53)</f>
        <v>19869.1</v>
      </c>
      <c r="AB53" s="19">
        <f>SUM(V53+Y53)</f>
        <v>21534.1</v>
      </c>
      <c r="AC53" s="19">
        <f>SUM(W53+Z53)</f>
        <v>21519.1</v>
      </c>
      <c r="AD53" s="19">
        <f>SUM(AD54+AD67)</f>
        <v>0</v>
      </c>
      <c r="AE53" s="19">
        <f>SUM(AE54+AE67)</f>
        <v>0</v>
      </c>
      <c r="AF53" s="19">
        <f>SUM(AF54+AF67)</f>
        <v>0</v>
      </c>
      <c r="AG53" s="19">
        <f>SUM(AA53+AD53)</f>
        <v>19869.1</v>
      </c>
      <c r="AH53" s="19">
        <f>SUM(AB53+AE53)</f>
        <v>21534.1</v>
      </c>
      <c r="AI53" s="19">
        <f>SUM(AC53+AF53)</f>
        <v>21519.1</v>
      </c>
    </row>
    <row r="54" spans="1:35" ht="98.25" customHeight="1" hidden="1">
      <c r="A54" s="125" t="s">
        <v>201</v>
      </c>
      <c r="B54" s="44" t="s">
        <v>202</v>
      </c>
      <c r="C54" s="39">
        <f aca="true" t="shared" si="55" ref="C54:H54">SUM(C55+C60+C65)</f>
        <v>12364.1</v>
      </c>
      <c r="D54" s="39">
        <f t="shared" si="55"/>
        <v>13779.1</v>
      </c>
      <c r="E54" s="39">
        <f t="shared" si="55"/>
        <v>13729.1</v>
      </c>
      <c r="F54" s="39">
        <f t="shared" si="55"/>
        <v>0</v>
      </c>
      <c r="G54" s="39">
        <f t="shared" si="55"/>
        <v>0</v>
      </c>
      <c r="H54" s="39">
        <f t="shared" si="55"/>
        <v>0</v>
      </c>
      <c r="I54" s="25">
        <f aca="true" t="shared" si="56" ref="I54:I65">SUM(C54+F54)</f>
        <v>12364.1</v>
      </c>
      <c r="J54" s="25">
        <f aca="true" t="shared" si="57" ref="J54:J65">SUM(D54+G54)</f>
        <v>13779.1</v>
      </c>
      <c r="K54" s="25">
        <f aca="true" t="shared" si="58" ref="K54:K65">SUM(E54+H54)</f>
        <v>13729.1</v>
      </c>
      <c r="L54" s="39">
        <f>SUM(L55+L60+L65)</f>
        <v>0</v>
      </c>
      <c r="M54" s="39">
        <f>SUM(M55+M60+M65)</f>
        <v>0</v>
      </c>
      <c r="N54" s="39">
        <f>SUM(N55+N60+N65)</f>
        <v>0</v>
      </c>
      <c r="O54" s="25">
        <f aca="true" t="shared" si="59" ref="O54:O72">SUM(I54+L54)</f>
        <v>12364.1</v>
      </c>
      <c r="P54" s="25">
        <f aca="true" t="shared" si="60" ref="P54:P72">SUM(J54+M54)</f>
        <v>13779.1</v>
      </c>
      <c r="Q54" s="25">
        <f aca="true" t="shared" si="61" ref="Q54:Q72">SUM(K54+N54)</f>
        <v>13729.1</v>
      </c>
      <c r="R54" s="39">
        <f>SUM(R55+R60+R65)</f>
        <v>0</v>
      </c>
      <c r="S54" s="39">
        <f>SUM(S55+S60+S65)</f>
        <v>0</v>
      </c>
      <c r="T54" s="39">
        <f>SUM(T55+T60+T65)</f>
        <v>0</v>
      </c>
      <c r="U54" s="25">
        <f aca="true" t="shared" si="62" ref="U54:U72">SUM(O54+R54)</f>
        <v>12364.1</v>
      </c>
      <c r="V54" s="25">
        <f aca="true" t="shared" si="63" ref="V54:V72">SUM(P54+S54)</f>
        <v>13779.1</v>
      </c>
      <c r="W54" s="25">
        <f aca="true" t="shared" si="64" ref="W54:W72">SUM(Q54+T54)</f>
        <v>13729.1</v>
      </c>
      <c r="X54" s="39">
        <f>SUM(X55+X60+X65)</f>
        <v>0</v>
      </c>
      <c r="Y54" s="39">
        <f>SUM(Y55+Y60+Y65)</f>
        <v>0</v>
      </c>
      <c r="Z54" s="39">
        <f>SUM(Z55+Z60+Z65)</f>
        <v>0</v>
      </c>
      <c r="AA54" s="25">
        <f aca="true" t="shared" si="65" ref="AA54:AA72">SUM(U54+X54)</f>
        <v>12364.1</v>
      </c>
      <c r="AB54" s="25">
        <f aca="true" t="shared" si="66" ref="AB54:AB72">SUM(V54+Y54)</f>
        <v>13779.1</v>
      </c>
      <c r="AC54" s="25">
        <f aca="true" t="shared" si="67" ref="AC54:AC72">SUM(W54+Z54)</f>
        <v>13729.1</v>
      </c>
      <c r="AD54" s="39">
        <f>SUM(AD55+AD60+AD65)</f>
        <v>0</v>
      </c>
      <c r="AE54" s="39">
        <f>SUM(AE55+AE60+AE65)</f>
        <v>0</v>
      </c>
      <c r="AF54" s="39">
        <f>SUM(AF55+AF60+AF65)</f>
        <v>0</v>
      </c>
      <c r="AG54" s="25">
        <f aca="true" t="shared" si="68" ref="AG54:AG72">SUM(AA54+AD54)</f>
        <v>12364.1</v>
      </c>
      <c r="AH54" s="25">
        <f aca="true" t="shared" si="69" ref="AH54:AH72">SUM(AB54+AE54)</f>
        <v>13779.1</v>
      </c>
      <c r="AI54" s="25">
        <f aca="true" t="shared" si="70" ref="AI54:AI72">SUM(AC54+AF54)</f>
        <v>13729.1</v>
      </c>
    </row>
    <row r="55" spans="1:35" ht="68.25" customHeight="1" hidden="1">
      <c r="A55" s="126" t="s">
        <v>203</v>
      </c>
      <c r="B55" s="26" t="s">
        <v>204</v>
      </c>
      <c r="C55" s="45">
        <f aca="true" t="shared" si="71" ref="C55:H55">SUM(C56:C56)</f>
        <v>9600</v>
      </c>
      <c r="D55" s="45">
        <f t="shared" si="71"/>
        <v>10580</v>
      </c>
      <c r="E55" s="45">
        <f t="shared" si="71"/>
        <v>10700</v>
      </c>
      <c r="F55" s="45">
        <f t="shared" si="71"/>
        <v>0</v>
      </c>
      <c r="G55" s="45">
        <f t="shared" si="71"/>
        <v>0</v>
      </c>
      <c r="H55" s="45">
        <f t="shared" si="71"/>
        <v>0</v>
      </c>
      <c r="I55" s="310">
        <f t="shared" si="56"/>
        <v>9600</v>
      </c>
      <c r="J55" s="310">
        <f t="shared" si="57"/>
        <v>10580</v>
      </c>
      <c r="K55" s="310">
        <f t="shared" si="58"/>
        <v>10700</v>
      </c>
      <c r="L55" s="45">
        <f>SUM(L56:L56)</f>
        <v>0</v>
      </c>
      <c r="M55" s="45">
        <f>SUM(M56:M56)</f>
        <v>0</v>
      </c>
      <c r="N55" s="45">
        <f>SUM(N56:N56)</f>
        <v>0</v>
      </c>
      <c r="O55" s="310">
        <f t="shared" si="59"/>
        <v>9600</v>
      </c>
      <c r="P55" s="310">
        <f t="shared" si="60"/>
        <v>10580</v>
      </c>
      <c r="Q55" s="310">
        <f t="shared" si="61"/>
        <v>10700</v>
      </c>
      <c r="R55" s="45">
        <f>SUM(R56:R56)</f>
        <v>0</v>
      </c>
      <c r="S55" s="45">
        <f>SUM(S56:S56)</f>
        <v>0</v>
      </c>
      <c r="T55" s="45">
        <f>SUM(T56:T56)</f>
        <v>0</v>
      </c>
      <c r="U55" s="310">
        <f t="shared" si="62"/>
        <v>9600</v>
      </c>
      <c r="V55" s="310">
        <f t="shared" si="63"/>
        <v>10580</v>
      </c>
      <c r="W55" s="310">
        <f t="shared" si="64"/>
        <v>10700</v>
      </c>
      <c r="X55" s="45">
        <f>SUM(X56:X56)</f>
        <v>0</v>
      </c>
      <c r="Y55" s="45">
        <f>SUM(Y56:Y56)</f>
        <v>0</v>
      </c>
      <c r="Z55" s="45">
        <f>SUM(Z56:Z56)</f>
        <v>0</v>
      </c>
      <c r="AA55" s="310">
        <f t="shared" si="65"/>
        <v>9600</v>
      </c>
      <c r="AB55" s="310">
        <f t="shared" si="66"/>
        <v>10580</v>
      </c>
      <c r="AC55" s="310">
        <f t="shared" si="67"/>
        <v>10700</v>
      </c>
      <c r="AD55" s="45">
        <f>SUM(AD56:AD56)</f>
        <v>0</v>
      </c>
      <c r="AE55" s="45">
        <f>SUM(AE56:AE56)</f>
        <v>0</v>
      </c>
      <c r="AF55" s="45">
        <f>SUM(AF56:AF56)</f>
        <v>0</v>
      </c>
      <c r="AG55" s="310">
        <f t="shared" si="68"/>
        <v>9600</v>
      </c>
      <c r="AH55" s="310">
        <f t="shared" si="69"/>
        <v>10580</v>
      </c>
      <c r="AI55" s="310">
        <f t="shared" si="70"/>
        <v>10700</v>
      </c>
    </row>
    <row r="56" spans="1:35" ht="91.5" customHeight="1" hidden="1">
      <c r="A56" s="140" t="s">
        <v>405</v>
      </c>
      <c r="B56" s="240" t="s">
        <v>404</v>
      </c>
      <c r="C56" s="32">
        <v>9600</v>
      </c>
      <c r="D56" s="32">
        <v>10580</v>
      </c>
      <c r="E56" s="32">
        <v>10700</v>
      </c>
      <c r="F56" s="32"/>
      <c r="G56" s="32"/>
      <c r="H56" s="32"/>
      <c r="I56" s="33">
        <f t="shared" si="56"/>
        <v>9600</v>
      </c>
      <c r="J56" s="33">
        <f t="shared" si="57"/>
        <v>10580</v>
      </c>
      <c r="K56" s="33">
        <f t="shared" si="58"/>
        <v>10700</v>
      </c>
      <c r="L56" s="32"/>
      <c r="M56" s="32"/>
      <c r="N56" s="32"/>
      <c r="O56" s="33">
        <f t="shared" si="59"/>
        <v>9600</v>
      </c>
      <c r="P56" s="33">
        <f t="shared" si="60"/>
        <v>10580</v>
      </c>
      <c r="Q56" s="33">
        <f t="shared" si="61"/>
        <v>10700</v>
      </c>
      <c r="R56" s="32"/>
      <c r="S56" s="32"/>
      <c r="T56" s="32"/>
      <c r="U56" s="33">
        <f t="shared" si="62"/>
        <v>9600</v>
      </c>
      <c r="V56" s="33">
        <f t="shared" si="63"/>
        <v>10580</v>
      </c>
      <c r="W56" s="33">
        <f t="shared" si="64"/>
        <v>10700</v>
      </c>
      <c r="X56" s="32"/>
      <c r="Y56" s="32"/>
      <c r="Z56" s="32"/>
      <c r="AA56" s="33">
        <f t="shared" si="65"/>
        <v>9600</v>
      </c>
      <c r="AB56" s="33">
        <f t="shared" si="66"/>
        <v>10580</v>
      </c>
      <c r="AC56" s="33">
        <f t="shared" si="67"/>
        <v>10700</v>
      </c>
      <c r="AD56" s="32"/>
      <c r="AE56" s="32"/>
      <c r="AF56" s="32"/>
      <c r="AG56" s="33">
        <f t="shared" si="68"/>
        <v>9600</v>
      </c>
      <c r="AH56" s="33">
        <f t="shared" si="69"/>
        <v>10580</v>
      </c>
      <c r="AI56" s="33">
        <f t="shared" si="70"/>
        <v>10700</v>
      </c>
    </row>
    <row r="57" spans="1:35" ht="47.25" customHeight="1" hidden="1">
      <c r="A57" s="121" t="s">
        <v>205</v>
      </c>
      <c r="B57" s="22" t="s">
        <v>206</v>
      </c>
      <c r="C57" s="23">
        <f aca="true" t="shared" si="72" ref="C57:H57">SUM(C58:C59)</f>
        <v>0</v>
      </c>
      <c r="D57" s="23">
        <f t="shared" si="72"/>
        <v>0</v>
      </c>
      <c r="E57" s="23">
        <f t="shared" si="72"/>
        <v>0</v>
      </c>
      <c r="F57" s="23">
        <f t="shared" si="72"/>
        <v>0</v>
      </c>
      <c r="G57" s="23">
        <f t="shared" si="72"/>
        <v>0</v>
      </c>
      <c r="H57" s="23">
        <f t="shared" si="72"/>
        <v>0</v>
      </c>
      <c r="I57" s="23">
        <f t="shared" si="56"/>
        <v>0</v>
      </c>
      <c r="J57" s="23">
        <f t="shared" si="57"/>
        <v>0</v>
      </c>
      <c r="K57" s="23">
        <f t="shared" si="58"/>
        <v>0</v>
      </c>
      <c r="L57" s="23">
        <f>SUM(L58:L59)</f>
        <v>0</v>
      </c>
      <c r="M57" s="23">
        <f>SUM(M58:M59)</f>
        <v>0</v>
      </c>
      <c r="N57" s="23">
        <f>SUM(N58:N59)</f>
        <v>0</v>
      </c>
      <c r="O57" s="23">
        <f t="shared" si="59"/>
        <v>0</v>
      </c>
      <c r="P57" s="23">
        <f t="shared" si="60"/>
        <v>0</v>
      </c>
      <c r="Q57" s="23">
        <f t="shared" si="61"/>
        <v>0</v>
      </c>
      <c r="R57" s="23">
        <f>SUM(R58:R59)</f>
        <v>0</v>
      </c>
      <c r="S57" s="23">
        <f>SUM(S58:S59)</f>
        <v>0</v>
      </c>
      <c r="T57" s="23">
        <f>SUM(T58:T59)</f>
        <v>0</v>
      </c>
      <c r="U57" s="23">
        <f t="shared" si="62"/>
        <v>0</v>
      </c>
      <c r="V57" s="23">
        <f t="shared" si="63"/>
        <v>0</v>
      </c>
      <c r="W57" s="23">
        <f t="shared" si="64"/>
        <v>0</v>
      </c>
      <c r="X57" s="23">
        <f>SUM(X58:X59)</f>
        <v>0</v>
      </c>
      <c r="Y57" s="23">
        <f>SUM(Y58:Y59)</f>
        <v>0</v>
      </c>
      <c r="Z57" s="23">
        <f>SUM(Z58:Z59)</f>
        <v>0</v>
      </c>
      <c r="AA57" s="23">
        <f t="shared" si="65"/>
        <v>0</v>
      </c>
      <c r="AB57" s="23">
        <f t="shared" si="66"/>
        <v>0</v>
      </c>
      <c r="AC57" s="23">
        <f t="shared" si="67"/>
        <v>0</v>
      </c>
      <c r="AD57" s="23">
        <f>SUM(AD58:AD59)</f>
        <v>0</v>
      </c>
      <c r="AE57" s="23">
        <f>SUM(AE58:AE59)</f>
        <v>0</v>
      </c>
      <c r="AF57" s="23">
        <f>SUM(AF58:AF59)</f>
        <v>0</v>
      </c>
      <c r="AG57" s="23">
        <f t="shared" si="68"/>
        <v>0</v>
      </c>
      <c r="AH57" s="23">
        <f t="shared" si="69"/>
        <v>0</v>
      </c>
      <c r="AI57" s="23">
        <f t="shared" si="70"/>
        <v>0</v>
      </c>
    </row>
    <row r="58" spans="1:35" ht="31.5" customHeight="1" hidden="1">
      <c r="A58" s="127" t="s">
        <v>207</v>
      </c>
      <c r="B58" s="36" t="s">
        <v>208</v>
      </c>
      <c r="C58" s="33"/>
      <c r="D58" s="33"/>
      <c r="E58" s="33"/>
      <c r="F58" s="33"/>
      <c r="G58" s="33"/>
      <c r="H58" s="33"/>
      <c r="I58" s="23">
        <f t="shared" si="56"/>
        <v>0</v>
      </c>
      <c r="J58" s="23">
        <f t="shared" si="57"/>
        <v>0</v>
      </c>
      <c r="K58" s="23">
        <f t="shared" si="58"/>
        <v>0</v>
      </c>
      <c r="L58" s="33"/>
      <c r="M58" s="33"/>
      <c r="N58" s="33"/>
      <c r="O58" s="23">
        <f t="shared" si="59"/>
        <v>0</v>
      </c>
      <c r="P58" s="23">
        <f t="shared" si="60"/>
        <v>0</v>
      </c>
      <c r="Q58" s="23">
        <f t="shared" si="61"/>
        <v>0</v>
      </c>
      <c r="R58" s="33"/>
      <c r="S58" s="33"/>
      <c r="T58" s="33"/>
      <c r="U58" s="23">
        <f t="shared" si="62"/>
        <v>0</v>
      </c>
      <c r="V58" s="23">
        <f t="shared" si="63"/>
        <v>0</v>
      </c>
      <c r="W58" s="23">
        <f t="shared" si="64"/>
        <v>0</v>
      </c>
      <c r="X58" s="33"/>
      <c r="Y58" s="33"/>
      <c r="Z58" s="33"/>
      <c r="AA58" s="23">
        <f t="shared" si="65"/>
        <v>0</v>
      </c>
      <c r="AB58" s="23">
        <f t="shared" si="66"/>
        <v>0</v>
      </c>
      <c r="AC58" s="23">
        <f t="shared" si="67"/>
        <v>0</v>
      </c>
      <c r="AD58" s="33"/>
      <c r="AE58" s="33"/>
      <c r="AF58" s="33"/>
      <c r="AG58" s="23">
        <f t="shared" si="68"/>
        <v>0</v>
      </c>
      <c r="AH58" s="23">
        <f t="shared" si="69"/>
        <v>0</v>
      </c>
      <c r="AI58" s="23">
        <f t="shared" si="70"/>
        <v>0</v>
      </c>
    </row>
    <row r="59" spans="1:35" ht="31.5" customHeight="1" hidden="1">
      <c r="A59" s="127" t="s">
        <v>210</v>
      </c>
      <c r="B59" s="36" t="s">
        <v>211</v>
      </c>
      <c r="C59" s="33"/>
      <c r="D59" s="33"/>
      <c r="E59" s="33"/>
      <c r="F59" s="33"/>
      <c r="G59" s="33"/>
      <c r="H59" s="33"/>
      <c r="I59" s="23">
        <f t="shared" si="56"/>
        <v>0</v>
      </c>
      <c r="J59" s="23">
        <f t="shared" si="57"/>
        <v>0</v>
      </c>
      <c r="K59" s="23">
        <f t="shared" si="58"/>
        <v>0</v>
      </c>
      <c r="L59" s="33"/>
      <c r="M59" s="33"/>
      <c r="N59" s="33"/>
      <c r="O59" s="23">
        <f t="shared" si="59"/>
        <v>0</v>
      </c>
      <c r="P59" s="23">
        <f t="shared" si="60"/>
        <v>0</v>
      </c>
      <c r="Q59" s="23">
        <f t="shared" si="61"/>
        <v>0</v>
      </c>
      <c r="R59" s="33"/>
      <c r="S59" s="33"/>
      <c r="T59" s="33"/>
      <c r="U59" s="23">
        <f t="shared" si="62"/>
        <v>0</v>
      </c>
      <c r="V59" s="23">
        <f t="shared" si="63"/>
        <v>0</v>
      </c>
      <c r="W59" s="23">
        <f t="shared" si="64"/>
        <v>0</v>
      </c>
      <c r="X59" s="33"/>
      <c r="Y59" s="33"/>
      <c r="Z59" s="33"/>
      <c r="AA59" s="23">
        <f t="shared" si="65"/>
        <v>0</v>
      </c>
      <c r="AB59" s="23">
        <f t="shared" si="66"/>
        <v>0</v>
      </c>
      <c r="AC59" s="23">
        <f t="shared" si="67"/>
        <v>0</v>
      </c>
      <c r="AD59" s="33"/>
      <c r="AE59" s="33"/>
      <c r="AF59" s="33"/>
      <c r="AG59" s="23">
        <f t="shared" si="68"/>
        <v>0</v>
      </c>
      <c r="AH59" s="23">
        <f t="shared" si="69"/>
        <v>0</v>
      </c>
      <c r="AI59" s="23">
        <f t="shared" si="70"/>
        <v>0</v>
      </c>
    </row>
    <row r="60" spans="1:35" ht="95.25" customHeight="1" hidden="1">
      <c r="A60" s="120" t="s">
        <v>417</v>
      </c>
      <c r="B60" s="22" t="s">
        <v>214</v>
      </c>
      <c r="C60" s="23">
        <f aca="true" t="shared" si="73" ref="C60:H60">SUM(C61)</f>
        <v>99.1</v>
      </c>
      <c r="D60" s="23">
        <f t="shared" si="73"/>
        <v>99.1</v>
      </c>
      <c r="E60" s="23">
        <f t="shared" si="73"/>
        <v>99.1</v>
      </c>
      <c r="F60" s="23">
        <f t="shared" si="73"/>
        <v>0</v>
      </c>
      <c r="G60" s="23">
        <f t="shared" si="73"/>
        <v>0</v>
      </c>
      <c r="H60" s="23">
        <f t="shared" si="73"/>
        <v>0</v>
      </c>
      <c r="I60" s="23">
        <f t="shared" si="56"/>
        <v>99.1</v>
      </c>
      <c r="J60" s="23">
        <f t="shared" si="57"/>
        <v>99.1</v>
      </c>
      <c r="K60" s="23">
        <f t="shared" si="58"/>
        <v>99.1</v>
      </c>
      <c r="L60" s="23">
        <f>SUM(L61)</f>
        <v>0</v>
      </c>
      <c r="M60" s="23">
        <f>SUM(M61)</f>
        <v>0</v>
      </c>
      <c r="N60" s="23">
        <f>SUM(N61)</f>
        <v>0</v>
      </c>
      <c r="O60" s="23">
        <f t="shared" si="59"/>
        <v>99.1</v>
      </c>
      <c r="P60" s="23">
        <f t="shared" si="60"/>
        <v>99.1</v>
      </c>
      <c r="Q60" s="23">
        <f t="shared" si="61"/>
        <v>99.1</v>
      </c>
      <c r="R60" s="23">
        <f>SUM(R61)</f>
        <v>0</v>
      </c>
      <c r="S60" s="23">
        <f>SUM(S61)</f>
        <v>0</v>
      </c>
      <c r="T60" s="23">
        <f>SUM(T61)</f>
        <v>0</v>
      </c>
      <c r="U60" s="23">
        <f t="shared" si="62"/>
        <v>99.1</v>
      </c>
      <c r="V60" s="23">
        <f t="shared" si="63"/>
        <v>99.1</v>
      </c>
      <c r="W60" s="23">
        <f t="shared" si="64"/>
        <v>99.1</v>
      </c>
      <c r="X60" s="23">
        <f>SUM(X61)</f>
        <v>0</v>
      </c>
      <c r="Y60" s="23">
        <f>SUM(Y61)</f>
        <v>0</v>
      </c>
      <c r="Z60" s="23">
        <f>SUM(Z61)</f>
        <v>0</v>
      </c>
      <c r="AA60" s="23">
        <f t="shared" si="65"/>
        <v>99.1</v>
      </c>
      <c r="AB60" s="23">
        <f t="shared" si="66"/>
        <v>99.1</v>
      </c>
      <c r="AC60" s="23">
        <f t="shared" si="67"/>
        <v>99.1</v>
      </c>
      <c r="AD60" s="23">
        <f>SUM(AD61)</f>
        <v>0</v>
      </c>
      <c r="AE60" s="23">
        <f>SUM(AE61)</f>
        <v>0</v>
      </c>
      <c r="AF60" s="23">
        <f>SUM(AF61)</f>
        <v>0</v>
      </c>
      <c r="AG60" s="23">
        <f t="shared" si="68"/>
        <v>99.1</v>
      </c>
      <c r="AH60" s="23">
        <f t="shared" si="69"/>
        <v>99.1</v>
      </c>
      <c r="AI60" s="23">
        <f t="shared" si="70"/>
        <v>99.1</v>
      </c>
    </row>
    <row r="61" spans="1:35" ht="64.5" customHeight="1" hidden="1">
      <c r="A61" s="128" t="s">
        <v>215</v>
      </c>
      <c r="B61" s="36" t="s">
        <v>216</v>
      </c>
      <c r="C61" s="83">
        <v>99.1</v>
      </c>
      <c r="D61" s="83">
        <v>99.1</v>
      </c>
      <c r="E61" s="83">
        <v>99.1</v>
      </c>
      <c r="F61" s="83"/>
      <c r="G61" s="83"/>
      <c r="H61" s="83"/>
      <c r="I61" s="33">
        <f t="shared" si="56"/>
        <v>99.1</v>
      </c>
      <c r="J61" s="33">
        <f t="shared" si="57"/>
        <v>99.1</v>
      </c>
      <c r="K61" s="33">
        <f t="shared" si="58"/>
        <v>99.1</v>
      </c>
      <c r="L61" s="83"/>
      <c r="M61" s="83"/>
      <c r="N61" s="83"/>
      <c r="O61" s="33">
        <f t="shared" si="59"/>
        <v>99.1</v>
      </c>
      <c r="P61" s="33">
        <f t="shared" si="60"/>
        <v>99.1</v>
      </c>
      <c r="Q61" s="33">
        <f t="shared" si="61"/>
        <v>99.1</v>
      </c>
      <c r="R61" s="83"/>
      <c r="S61" s="83"/>
      <c r="T61" s="83"/>
      <c r="U61" s="33">
        <f t="shared" si="62"/>
        <v>99.1</v>
      </c>
      <c r="V61" s="33">
        <f t="shared" si="63"/>
        <v>99.1</v>
      </c>
      <c r="W61" s="33">
        <f t="shared" si="64"/>
        <v>99.1</v>
      </c>
      <c r="X61" s="83"/>
      <c r="Y61" s="83"/>
      <c r="Z61" s="83"/>
      <c r="AA61" s="33">
        <f t="shared" si="65"/>
        <v>99.1</v>
      </c>
      <c r="AB61" s="33">
        <f t="shared" si="66"/>
        <v>99.1</v>
      </c>
      <c r="AC61" s="33">
        <f t="shared" si="67"/>
        <v>99.1</v>
      </c>
      <c r="AD61" s="83"/>
      <c r="AE61" s="83"/>
      <c r="AF61" s="83"/>
      <c r="AG61" s="33">
        <f t="shared" si="68"/>
        <v>99.1</v>
      </c>
      <c r="AH61" s="33">
        <f t="shared" si="69"/>
        <v>99.1</v>
      </c>
      <c r="AI61" s="33">
        <f t="shared" si="70"/>
        <v>99.1</v>
      </c>
    </row>
    <row r="62" spans="1:35" ht="12.75" customHeight="1" hidden="1">
      <c r="A62" s="111" t="s">
        <v>217</v>
      </c>
      <c r="B62" s="34" t="s">
        <v>218</v>
      </c>
      <c r="C62" s="35">
        <f aca="true" t="shared" si="74" ref="C62:H62">SUM(C63:C64)</f>
        <v>0</v>
      </c>
      <c r="D62" s="35">
        <f t="shared" si="74"/>
        <v>0</v>
      </c>
      <c r="E62" s="35">
        <f t="shared" si="74"/>
        <v>0</v>
      </c>
      <c r="F62" s="35">
        <f t="shared" si="74"/>
        <v>0</v>
      </c>
      <c r="G62" s="35">
        <f t="shared" si="74"/>
        <v>0</v>
      </c>
      <c r="H62" s="35">
        <f t="shared" si="74"/>
        <v>0</v>
      </c>
      <c r="I62" s="23">
        <f t="shared" si="56"/>
        <v>0</v>
      </c>
      <c r="J62" s="23">
        <f t="shared" si="57"/>
        <v>0</v>
      </c>
      <c r="K62" s="23">
        <f t="shared" si="58"/>
        <v>0</v>
      </c>
      <c r="L62" s="35">
        <f>SUM(L63:L64)</f>
        <v>0</v>
      </c>
      <c r="M62" s="35">
        <f>SUM(M63:M64)</f>
        <v>0</v>
      </c>
      <c r="N62" s="35">
        <f>SUM(N63:N64)</f>
        <v>0</v>
      </c>
      <c r="O62" s="23">
        <f t="shared" si="59"/>
        <v>0</v>
      </c>
      <c r="P62" s="23">
        <f t="shared" si="60"/>
        <v>0</v>
      </c>
      <c r="Q62" s="23">
        <f t="shared" si="61"/>
        <v>0</v>
      </c>
      <c r="R62" s="35">
        <f>SUM(R63:R64)</f>
        <v>0</v>
      </c>
      <c r="S62" s="35">
        <f>SUM(S63:S64)</f>
        <v>0</v>
      </c>
      <c r="T62" s="35">
        <f>SUM(T63:T64)</f>
        <v>0</v>
      </c>
      <c r="U62" s="23">
        <f t="shared" si="62"/>
        <v>0</v>
      </c>
      <c r="V62" s="23">
        <f t="shared" si="63"/>
        <v>0</v>
      </c>
      <c r="W62" s="23">
        <f t="shared" si="64"/>
        <v>0</v>
      </c>
      <c r="X62" s="35">
        <f>SUM(X63:X64)</f>
        <v>0</v>
      </c>
      <c r="Y62" s="35">
        <f>SUM(Y63:Y64)</f>
        <v>0</v>
      </c>
      <c r="Z62" s="35">
        <f>SUM(Z63:Z64)</f>
        <v>0</v>
      </c>
      <c r="AA62" s="23">
        <f t="shared" si="65"/>
        <v>0</v>
      </c>
      <c r="AB62" s="23">
        <f t="shared" si="66"/>
        <v>0</v>
      </c>
      <c r="AC62" s="23">
        <f t="shared" si="67"/>
        <v>0</v>
      </c>
      <c r="AD62" s="35">
        <f>SUM(AD63:AD64)</f>
        <v>0</v>
      </c>
      <c r="AE62" s="35">
        <f>SUM(AE63:AE64)</f>
        <v>0</v>
      </c>
      <c r="AF62" s="35">
        <f>SUM(AF63:AF64)</f>
        <v>0</v>
      </c>
      <c r="AG62" s="23">
        <f t="shared" si="68"/>
        <v>0</v>
      </c>
      <c r="AH62" s="23">
        <f t="shared" si="69"/>
        <v>0</v>
      </c>
      <c r="AI62" s="23">
        <f t="shared" si="70"/>
        <v>0</v>
      </c>
    </row>
    <row r="63" spans="1:35" ht="31.5" customHeight="1" hidden="1">
      <c r="A63" s="127" t="s">
        <v>219</v>
      </c>
      <c r="B63" s="36" t="s">
        <v>221</v>
      </c>
      <c r="C63" s="33"/>
      <c r="D63" s="33"/>
      <c r="E63" s="33"/>
      <c r="F63" s="33"/>
      <c r="G63" s="33"/>
      <c r="H63" s="33"/>
      <c r="I63" s="23">
        <f t="shared" si="56"/>
        <v>0</v>
      </c>
      <c r="J63" s="23">
        <f t="shared" si="57"/>
        <v>0</v>
      </c>
      <c r="K63" s="23">
        <f t="shared" si="58"/>
        <v>0</v>
      </c>
      <c r="L63" s="33"/>
      <c r="M63" s="33"/>
      <c r="N63" s="33"/>
      <c r="O63" s="23">
        <f t="shared" si="59"/>
        <v>0</v>
      </c>
      <c r="P63" s="23">
        <f t="shared" si="60"/>
        <v>0</v>
      </c>
      <c r="Q63" s="23">
        <f t="shared" si="61"/>
        <v>0</v>
      </c>
      <c r="R63" s="33"/>
      <c r="S63" s="33"/>
      <c r="T63" s="33"/>
      <c r="U63" s="23">
        <f t="shared" si="62"/>
        <v>0</v>
      </c>
      <c r="V63" s="23">
        <f t="shared" si="63"/>
        <v>0</v>
      </c>
      <c r="W63" s="23">
        <f t="shared" si="64"/>
        <v>0</v>
      </c>
      <c r="X63" s="33"/>
      <c r="Y63" s="33"/>
      <c r="Z63" s="33"/>
      <c r="AA63" s="23">
        <f t="shared" si="65"/>
        <v>0</v>
      </c>
      <c r="AB63" s="23">
        <f t="shared" si="66"/>
        <v>0</v>
      </c>
      <c r="AC63" s="23">
        <f t="shared" si="67"/>
        <v>0</v>
      </c>
      <c r="AD63" s="33"/>
      <c r="AE63" s="33"/>
      <c r="AF63" s="33"/>
      <c r="AG63" s="23">
        <f t="shared" si="68"/>
        <v>0</v>
      </c>
      <c r="AH63" s="23">
        <f t="shared" si="69"/>
        <v>0</v>
      </c>
      <c r="AI63" s="23">
        <f t="shared" si="70"/>
        <v>0</v>
      </c>
    </row>
    <row r="64" spans="1:35" ht="8.25" customHeight="1" hidden="1">
      <c r="A64" s="129" t="s">
        <v>279</v>
      </c>
      <c r="B64" s="36" t="s">
        <v>280</v>
      </c>
      <c r="C64" s="33"/>
      <c r="D64" s="33"/>
      <c r="E64" s="33"/>
      <c r="F64" s="33"/>
      <c r="G64" s="33"/>
      <c r="H64" s="33"/>
      <c r="I64" s="23">
        <f t="shared" si="56"/>
        <v>0</v>
      </c>
      <c r="J64" s="23">
        <f t="shared" si="57"/>
        <v>0</v>
      </c>
      <c r="K64" s="23">
        <f t="shared" si="58"/>
        <v>0</v>
      </c>
      <c r="L64" s="33"/>
      <c r="M64" s="33"/>
      <c r="N64" s="33"/>
      <c r="O64" s="23">
        <f t="shared" si="59"/>
        <v>0</v>
      </c>
      <c r="P64" s="23">
        <f t="shared" si="60"/>
        <v>0</v>
      </c>
      <c r="Q64" s="23">
        <f t="shared" si="61"/>
        <v>0</v>
      </c>
      <c r="R64" s="33"/>
      <c r="S64" s="33"/>
      <c r="T64" s="33"/>
      <c r="U64" s="23">
        <f t="shared" si="62"/>
        <v>0</v>
      </c>
      <c r="V64" s="23">
        <f t="shared" si="63"/>
        <v>0</v>
      </c>
      <c r="W64" s="23">
        <f t="shared" si="64"/>
        <v>0</v>
      </c>
      <c r="X64" s="33"/>
      <c r="Y64" s="33"/>
      <c r="Z64" s="33"/>
      <c r="AA64" s="23">
        <f t="shared" si="65"/>
        <v>0</v>
      </c>
      <c r="AB64" s="23">
        <f t="shared" si="66"/>
        <v>0</v>
      </c>
      <c r="AC64" s="23">
        <f t="shared" si="67"/>
        <v>0</v>
      </c>
      <c r="AD64" s="33"/>
      <c r="AE64" s="33"/>
      <c r="AF64" s="33"/>
      <c r="AG64" s="23">
        <f t="shared" si="68"/>
        <v>0</v>
      </c>
      <c r="AH64" s="23">
        <f t="shared" si="69"/>
        <v>0</v>
      </c>
      <c r="AI64" s="23">
        <f t="shared" si="70"/>
        <v>0</v>
      </c>
    </row>
    <row r="65" spans="1:35" ht="50.25" customHeight="1" hidden="1">
      <c r="A65" s="130" t="s">
        <v>292</v>
      </c>
      <c r="B65" s="22" t="s">
        <v>293</v>
      </c>
      <c r="C65" s="23">
        <f aca="true" t="shared" si="75" ref="C65:H65">SUM(C66)</f>
        <v>2665</v>
      </c>
      <c r="D65" s="23">
        <f t="shared" si="75"/>
        <v>3100</v>
      </c>
      <c r="E65" s="23">
        <f t="shared" si="75"/>
        <v>2930</v>
      </c>
      <c r="F65" s="23">
        <f t="shared" si="75"/>
        <v>0</v>
      </c>
      <c r="G65" s="23">
        <f t="shared" si="75"/>
        <v>0</v>
      </c>
      <c r="H65" s="23">
        <f t="shared" si="75"/>
        <v>0</v>
      </c>
      <c r="I65" s="23">
        <f t="shared" si="56"/>
        <v>2665</v>
      </c>
      <c r="J65" s="23">
        <f t="shared" si="57"/>
        <v>3100</v>
      </c>
      <c r="K65" s="23">
        <f t="shared" si="58"/>
        <v>2930</v>
      </c>
      <c r="L65" s="23">
        <f>SUM(L66)</f>
        <v>0</v>
      </c>
      <c r="M65" s="23">
        <f>SUM(M66)</f>
        <v>0</v>
      </c>
      <c r="N65" s="23">
        <f>SUM(N66)</f>
        <v>0</v>
      </c>
      <c r="O65" s="23">
        <f t="shared" si="59"/>
        <v>2665</v>
      </c>
      <c r="P65" s="23">
        <f t="shared" si="60"/>
        <v>3100</v>
      </c>
      <c r="Q65" s="23">
        <f t="shared" si="61"/>
        <v>2930</v>
      </c>
      <c r="R65" s="23">
        <f>SUM(R66)</f>
        <v>0</v>
      </c>
      <c r="S65" s="23">
        <f>SUM(S66)</f>
        <v>0</v>
      </c>
      <c r="T65" s="23">
        <f>SUM(T66)</f>
        <v>0</v>
      </c>
      <c r="U65" s="23">
        <f t="shared" si="62"/>
        <v>2665</v>
      </c>
      <c r="V65" s="23">
        <f t="shared" si="63"/>
        <v>3100</v>
      </c>
      <c r="W65" s="23">
        <f t="shared" si="64"/>
        <v>2930</v>
      </c>
      <c r="X65" s="23">
        <f>SUM(X66)</f>
        <v>0</v>
      </c>
      <c r="Y65" s="23">
        <f>SUM(Y66)</f>
        <v>0</v>
      </c>
      <c r="Z65" s="23">
        <f>SUM(Z66)</f>
        <v>0</v>
      </c>
      <c r="AA65" s="23">
        <f t="shared" si="65"/>
        <v>2665</v>
      </c>
      <c r="AB65" s="23">
        <f t="shared" si="66"/>
        <v>3100</v>
      </c>
      <c r="AC65" s="23">
        <f t="shared" si="67"/>
        <v>2930</v>
      </c>
      <c r="AD65" s="23">
        <f>SUM(AD66)</f>
        <v>0</v>
      </c>
      <c r="AE65" s="23">
        <f>SUM(AE66)</f>
        <v>0</v>
      </c>
      <c r="AF65" s="23">
        <f>SUM(AF66)</f>
        <v>0</v>
      </c>
      <c r="AG65" s="23">
        <f t="shared" si="68"/>
        <v>2665</v>
      </c>
      <c r="AH65" s="23">
        <f t="shared" si="69"/>
        <v>3100</v>
      </c>
      <c r="AI65" s="23">
        <f t="shared" si="70"/>
        <v>2930</v>
      </c>
    </row>
    <row r="66" spans="1:35" ht="36" customHeight="1" hidden="1">
      <c r="A66" s="129" t="s">
        <v>294</v>
      </c>
      <c r="B66" s="198" t="s">
        <v>295</v>
      </c>
      <c r="C66" s="73">
        <v>2665</v>
      </c>
      <c r="D66" s="73">
        <v>3100</v>
      </c>
      <c r="E66" s="73">
        <v>2930</v>
      </c>
      <c r="F66" s="73"/>
      <c r="G66" s="73"/>
      <c r="H66" s="73"/>
      <c r="I66" s="33">
        <f aca="true" t="shared" si="76" ref="I66:K72">SUM(C66+F66)</f>
        <v>2665</v>
      </c>
      <c r="J66" s="33">
        <f t="shared" si="76"/>
        <v>3100</v>
      </c>
      <c r="K66" s="33">
        <f t="shared" si="76"/>
        <v>2930</v>
      </c>
      <c r="L66" s="73"/>
      <c r="M66" s="73"/>
      <c r="N66" s="73"/>
      <c r="O66" s="33">
        <f t="shared" si="59"/>
        <v>2665</v>
      </c>
      <c r="P66" s="33">
        <f t="shared" si="60"/>
        <v>3100</v>
      </c>
      <c r="Q66" s="33">
        <f t="shared" si="61"/>
        <v>2930</v>
      </c>
      <c r="R66" s="73"/>
      <c r="S66" s="73"/>
      <c r="T66" s="73"/>
      <c r="U66" s="33">
        <f t="shared" si="62"/>
        <v>2665</v>
      </c>
      <c r="V66" s="33">
        <f t="shared" si="63"/>
        <v>3100</v>
      </c>
      <c r="W66" s="33">
        <f t="shared" si="64"/>
        <v>2930</v>
      </c>
      <c r="X66" s="73"/>
      <c r="Y66" s="73"/>
      <c r="Z66" s="73"/>
      <c r="AA66" s="33">
        <f t="shared" si="65"/>
        <v>2665</v>
      </c>
      <c r="AB66" s="33">
        <f t="shared" si="66"/>
        <v>3100</v>
      </c>
      <c r="AC66" s="33">
        <f t="shared" si="67"/>
        <v>2930</v>
      </c>
      <c r="AD66" s="73"/>
      <c r="AE66" s="73"/>
      <c r="AF66" s="73"/>
      <c r="AG66" s="33">
        <f t="shared" si="68"/>
        <v>2665</v>
      </c>
      <c r="AH66" s="33">
        <f t="shared" si="69"/>
        <v>3100</v>
      </c>
      <c r="AI66" s="33">
        <f t="shared" si="70"/>
        <v>2930</v>
      </c>
    </row>
    <row r="67" spans="1:35" ht="89.25" customHeight="1" hidden="1">
      <c r="A67" s="252" t="s">
        <v>124</v>
      </c>
      <c r="B67" s="199" t="s">
        <v>115</v>
      </c>
      <c r="C67" s="31">
        <f aca="true" t="shared" si="77" ref="C67:H68">SUM(C68)</f>
        <v>7505</v>
      </c>
      <c r="D67" s="31">
        <f t="shared" si="77"/>
        <v>7755</v>
      </c>
      <c r="E67" s="31">
        <f t="shared" si="77"/>
        <v>7790</v>
      </c>
      <c r="F67" s="31">
        <f t="shared" si="77"/>
        <v>0</v>
      </c>
      <c r="G67" s="31">
        <f t="shared" si="77"/>
        <v>0</v>
      </c>
      <c r="H67" s="31">
        <f t="shared" si="77"/>
        <v>0</v>
      </c>
      <c r="I67" s="23">
        <f t="shared" si="76"/>
        <v>7505</v>
      </c>
      <c r="J67" s="23">
        <f t="shared" si="76"/>
        <v>7755</v>
      </c>
      <c r="K67" s="23">
        <f t="shared" si="76"/>
        <v>7790</v>
      </c>
      <c r="L67" s="31">
        <f aca="true" t="shared" si="78" ref="L67:N68">SUM(L68)</f>
        <v>0</v>
      </c>
      <c r="M67" s="31">
        <f t="shared" si="78"/>
        <v>0</v>
      </c>
      <c r="N67" s="31">
        <f t="shared" si="78"/>
        <v>0</v>
      </c>
      <c r="O67" s="23">
        <f t="shared" si="59"/>
        <v>7505</v>
      </c>
      <c r="P67" s="23">
        <f t="shared" si="60"/>
        <v>7755</v>
      </c>
      <c r="Q67" s="23">
        <f t="shared" si="61"/>
        <v>7790</v>
      </c>
      <c r="R67" s="31">
        <f aca="true" t="shared" si="79" ref="R67:T68">SUM(R68)</f>
        <v>0</v>
      </c>
      <c r="S67" s="31">
        <f t="shared" si="79"/>
        <v>0</v>
      </c>
      <c r="T67" s="31">
        <f t="shared" si="79"/>
        <v>0</v>
      </c>
      <c r="U67" s="23">
        <f t="shared" si="62"/>
        <v>7505</v>
      </c>
      <c r="V67" s="23">
        <f t="shared" si="63"/>
        <v>7755</v>
      </c>
      <c r="W67" s="23">
        <f t="shared" si="64"/>
        <v>7790</v>
      </c>
      <c r="X67" s="31">
        <f aca="true" t="shared" si="80" ref="X67:Z68">SUM(X68)</f>
        <v>0</v>
      </c>
      <c r="Y67" s="31">
        <f t="shared" si="80"/>
        <v>0</v>
      </c>
      <c r="Z67" s="31">
        <f t="shared" si="80"/>
        <v>0</v>
      </c>
      <c r="AA67" s="23">
        <f t="shared" si="65"/>
        <v>7505</v>
      </c>
      <c r="AB67" s="23">
        <f t="shared" si="66"/>
        <v>7755</v>
      </c>
      <c r="AC67" s="23">
        <f t="shared" si="67"/>
        <v>7790</v>
      </c>
      <c r="AD67" s="31">
        <f aca="true" t="shared" si="81" ref="AD67:AF68">SUM(AD68)</f>
        <v>0</v>
      </c>
      <c r="AE67" s="31">
        <f t="shared" si="81"/>
        <v>0</v>
      </c>
      <c r="AF67" s="31">
        <f t="shared" si="81"/>
        <v>0</v>
      </c>
      <c r="AG67" s="23">
        <f t="shared" si="68"/>
        <v>7505</v>
      </c>
      <c r="AH67" s="23">
        <f t="shared" si="69"/>
        <v>7755</v>
      </c>
      <c r="AI67" s="23">
        <f t="shared" si="70"/>
        <v>7790</v>
      </c>
    </row>
    <row r="68" spans="1:35" ht="89.25" customHeight="1" hidden="1">
      <c r="A68" s="252" t="s">
        <v>419</v>
      </c>
      <c r="B68" s="199" t="s">
        <v>418</v>
      </c>
      <c r="C68" s="31">
        <f t="shared" si="77"/>
        <v>7505</v>
      </c>
      <c r="D68" s="31">
        <f t="shared" si="77"/>
        <v>7755</v>
      </c>
      <c r="E68" s="31">
        <f t="shared" si="77"/>
        <v>7790</v>
      </c>
      <c r="F68" s="31">
        <f t="shared" si="77"/>
        <v>0</v>
      </c>
      <c r="G68" s="31">
        <f t="shared" si="77"/>
        <v>0</v>
      </c>
      <c r="H68" s="31">
        <f t="shared" si="77"/>
        <v>0</v>
      </c>
      <c r="I68" s="23">
        <f t="shared" si="76"/>
        <v>7505</v>
      </c>
      <c r="J68" s="23">
        <f t="shared" si="76"/>
        <v>7755</v>
      </c>
      <c r="K68" s="23">
        <f t="shared" si="76"/>
        <v>7790</v>
      </c>
      <c r="L68" s="31">
        <f t="shared" si="78"/>
        <v>0</v>
      </c>
      <c r="M68" s="31">
        <f t="shared" si="78"/>
        <v>0</v>
      </c>
      <c r="N68" s="31">
        <f t="shared" si="78"/>
        <v>0</v>
      </c>
      <c r="O68" s="23">
        <f t="shared" si="59"/>
        <v>7505</v>
      </c>
      <c r="P68" s="23">
        <f t="shared" si="60"/>
        <v>7755</v>
      </c>
      <c r="Q68" s="23">
        <f t="shared" si="61"/>
        <v>7790</v>
      </c>
      <c r="R68" s="31">
        <f t="shared" si="79"/>
        <v>0</v>
      </c>
      <c r="S68" s="31">
        <f t="shared" si="79"/>
        <v>0</v>
      </c>
      <c r="T68" s="31">
        <f t="shared" si="79"/>
        <v>0</v>
      </c>
      <c r="U68" s="23">
        <f t="shared" si="62"/>
        <v>7505</v>
      </c>
      <c r="V68" s="23">
        <f t="shared" si="63"/>
        <v>7755</v>
      </c>
      <c r="W68" s="23">
        <f t="shared" si="64"/>
        <v>7790</v>
      </c>
      <c r="X68" s="31">
        <f t="shared" si="80"/>
        <v>0</v>
      </c>
      <c r="Y68" s="31">
        <f t="shared" si="80"/>
        <v>0</v>
      </c>
      <c r="Z68" s="31">
        <f t="shared" si="80"/>
        <v>0</v>
      </c>
      <c r="AA68" s="23">
        <f t="shared" si="65"/>
        <v>7505</v>
      </c>
      <c r="AB68" s="23">
        <f t="shared" si="66"/>
        <v>7755</v>
      </c>
      <c r="AC68" s="23">
        <f t="shared" si="67"/>
        <v>7790</v>
      </c>
      <c r="AD68" s="31">
        <f t="shared" si="81"/>
        <v>0</v>
      </c>
      <c r="AE68" s="31">
        <f t="shared" si="81"/>
        <v>0</v>
      </c>
      <c r="AF68" s="31">
        <f t="shared" si="81"/>
        <v>0</v>
      </c>
      <c r="AG68" s="23">
        <f t="shared" si="68"/>
        <v>7505</v>
      </c>
      <c r="AH68" s="23">
        <f t="shared" si="69"/>
        <v>7755</v>
      </c>
      <c r="AI68" s="23">
        <f t="shared" si="70"/>
        <v>7790</v>
      </c>
    </row>
    <row r="69" spans="1:35" ht="85.5" customHeight="1" hidden="1">
      <c r="A69" s="253" t="s">
        <v>123</v>
      </c>
      <c r="B69" s="305" t="s">
        <v>116</v>
      </c>
      <c r="C69" s="71">
        <v>7505</v>
      </c>
      <c r="D69" s="71">
        <v>7755</v>
      </c>
      <c r="E69" s="71">
        <v>7790</v>
      </c>
      <c r="F69" s="71"/>
      <c r="G69" s="71"/>
      <c r="H69" s="71"/>
      <c r="I69" s="33">
        <f t="shared" si="76"/>
        <v>7505</v>
      </c>
      <c r="J69" s="33">
        <f t="shared" si="76"/>
        <v>7755</v>
      </c>
      <c r="K69" s="33">
        <f t="shared" si="76"/>
        <v>7790</v>
      </c>
      <c r="L69" s="71"/>
      <c r="M69" s="71"/>
      <c r="N69" s="71"/>
      <c r="O69" s="33">
        <f t="shared" si="59"/>
        <v>7505</v>
      </c>
      <c r="P69" s="33">
        <f t="shared" si="60"/>
        <v>7755</v>
      </c>
      <c r="Q69" s="33">
        <f t="shared" si="61"/>
        <v>7790</v>
      </c>
      <c r="R69" s="71"/>
      <c r="S69" s="71"/>
      <c r="T69" s="71"/>
      <c r="U69" s="33">
        <f t="shared" si="62"/>
        <v>7505</v>
      </c>
      <c r="V69" s="33">
        <f t="shared" si="63"/>
        <v>7755</v>
      </c>
      <c r="W69" s="33">
        <f t="shared" si="64"/>
        <v>7790</v>
      </c>
      <c r="X69" s="71"/>
      <c r="Y69" s="71"/>
      <c r="Z69" s="71"/>
      <c r="AA69" s="33">
        <f t="shared" si="65"/>
        <v>7505</v>
      </c>
      <c r="AB69" s="33">
        <f t="shared" si="66"/>
        <v>7755</v>
      </c>
      <c r="AC69" s="33">
        <f t="shared" si="67"/>
        <v>7790</v>
      </c>
      <c r="AD69" s="71"/>
      <c r="AE69" s="71"/>
      <c r="AF69" s="71"/>
      <c r="AG69" s="33">
        <f t="shared" si="68"/>
        <v>7505</v>
      </c>
      <c r="AH69" s="33">
        <f t="shared" si="69"/>
        <v>7755</v>
      </c>
      <c r="AI69" s="33">
        <f t="shared" si="70"/>
        <v>7790</v>
      </c>
    </row>
    <row r="70" spans="1:35" ht="28.5" customHeight="1" hidden="1">
      <c r="A70" s="110" t="s">
        <v>281</v>
      </c>
      <c r="B70" s="18" t="s">
        <v>282</v>
      </c>
      <c r="C70" s="19">
        <f aca="true" t="shared" si="82" ref="C70:H70">SUM(C71)</f>
        <v>96.6</v>
      </c>
      <c r="D70" s="19">
        <f t="shared" si="82"/>
        <v>96.6</v>
      </c>
      <c r="E70" s="19">
        <f t="shared" si="82"/>
        <v>96.6</v>
      </c>
      <c r="F70" s="19">
        <f t="shared" si="82"/>
        <v>0</v>
      </c>
      <c r="G70" s="19">
        <f t="shared" si="82"/>
        <v>0</v>
      </c>
      <c r="H70" s="19">
        <f t="shared" si="82"/>
        <v>0</v>
      </c>
      <c r="I70" s="19">
        <f t="shared" si="76"/>
        <v>96.6</v>
      </c>
      <c r="J70" s="19">
        <f t="shared" si="76"/>
        <v>96.6</v>
      </c>
      <c r="K70" s="19">
        <f t="shared" si="76"/>
        <v>96.6</v>
      </c>
      <c r="L70" s="19">
        <f>SUM(L71)</f>
        <v>0</v>
      </c>
      <c r="M70" s="19">
        <f>SUM(M71)</f>
        <v>0</v>
      </c>
      <c r="N70" s="19">
        <f>SUM(N71)</f>
        <v>0</v>
      </c>
      <c r="O70" s="19">
        <f t="shared" si="59"/>
        <v>96.6</v>
      </c>
      <c r="P70" s="19">
        <f t="shared" si="60"/>
        <v>96.6</v>
      </c>
      <c r="Q70" s="19">
        <f t="shared" si="61"/>
        <v>96.6</v>
      </c>
      <c r="R70" s="19">
        <f>SUM(R71)</f>
        <v>0</v>
      </c>
      <c r="S70" s="19">
        <f>SUM(S71)</f>
        <v>0</v>
      </c>
      <c r="T70" s="19">
        <f>SUM(T71)</f>
        <v>0</v>
      </c>
      <c r="U70" s="19">
        <f t="shared" si="62"/>
        <v>96.6</v>
      </c>
      <c r="V70" s="19">
        <f t="shared" si="63"/>
        <v>96.6</v>
      </c>
      <c r="W70" s="19">
        <f t="shared" si="64"/>
        <v>96.6</v>
      </c>
      <c r="X70" s="19">
        <f>SUM(X71)</f>
        <v>0</v>
      </c>
      <c r="Y70" s="19">
        <f>SUM(Y71)</f>
        <v>0</v>
      </c>
      <c r="Z70" s="19">
        <f>SUM(Z71)</f>
        <v>0</v>
      </c>
      <c r="AA70" s="19">
        <f t="shared" si="65"/>
        <v>96.6</v>
      </c>
      <c r="AB70" s="19">
        <f t="shared" si="66"/>
        <v>96.6</v>
      </c>
      <c r="AC70" s="19">
        <f t="shared" si="67"/>
        <v>96.6</v>
      </c>
      <c r="AD70" s="19">
        <f>SUM(AD71)</f>
        <v>0</v>
      </c>
      <c r="AE70" s="19">
        <f>SUM(AE71)</f>
        <v>0</v>
      </c>
      <c r="AF70" s="19">
        <f>SUM(AF71)</f>
        <v>0</v>
      </c>
      <c r="AG70" s="19">
        <f t="shared" si="68"/>
        <v>96.6</v>
      </c>
      <c r="AH70" s="19">
        <f t="shared" si="69"/>
        <v>96.6</v>
      </c>
      <c r="AI70" s="19">
        <f t="shared" si="70"/>
        <v>96.6</v>
      </c>
    </row>
    <row r="71" spans="1:35" s="2" customFormat="1" ht="18" customHeight="1" hidden="1">
      <c r="A71" s="124" t="s">
        <v>283</v>
      </c>
      <c r="B71" s="40" t="s">
        <v>284</v>
      </c>
      <c r="C71" s="41">
        <f aca="true" t="shared" si="83" ref="C71:H71">SUM(C72:C75)</f>
        <v>96.6</v>
      </c>
      <c r="D71" s="41">
        <f t="shared" si="83"/>
        <v>96.6</v>
      </c>
      <c r="E71" s="41">
        <f t="shared" si="83"/>
        <v>96.6</v>
      </c>
      <c r="F71" s="41">
        <f t="shared" si="83"/>
        <v>0</v>
      </c>
      <c r="G71" s="41">
        <f t="shared" si="83"/>
        <v>0</v>
      </c>
      <c r="H71" s="41">
        <f t="shared" si="83"/>
        <v>0</v>
      </c>
      <c r="I71" s="25">
        <f t="shared" si="76"/>
        <v>96.6</v>
      </c>
      <c r="J71" s="25">
        <f t="shared" si="76"/>
        <v>96.6</v>
      </c>
      <c r="K71" s="25">
        <f t="shared" si="76"/>
        <v>96.6</v>
      </c>
      <c r="L71" s="41">
        <f>SUM(L72:L75)</f>
        <v>0</v>
      </c>
      <c r="M71" s="41">
        <f>SUM(M72:M75)</f>
        <v>0</v>
      </c>
      <c r="N71" s="41">
        <f>SUM(N72:N75)</f>
        <v>0</v>
      </c>
      <c r="O71" s="25">
        <f t="shared" si="59"/>
        <v>96.6</v>
      </c>
      <c r="P71" s="25">
        <f t="shared" si="60"/>
        <v>96.6</v>
      </c>
      <c r="Q71" s="25">
        <f t="shared" si="61"/>
        <v>96.6</v>
      </c>
      <c r="R71" s="41">
        <f>SUM(R72:R75)</f>
        <v>0</v>
      </c>
      <c r="S71" s="41">
        <f>SUM(S72:S75)</f>
        <v>0</v>
      </c>
      <c r="T71" s="41">
        <f>SUM(T72:T75)</f>
        <v>0</v>
      </c>
      <c r="U71" s="25">
        <f t="shared" si="62"/>
        <v>96.6</v>
      </c>
      <c r="V71" s="25">
        <f t="shared" si="63"/>
        <v>96.6</v>
      </c>
      <c r="W71" s="25">
        <f t="shared" si="64"/>
        <v>96.6</v>
      </c>
      <c r="X71" s="41">
        <f>SUM(X72:X75)</f>
        <v>0</v>
      </c>
      <c r="Y71" s="41">
        <f>SUM(Y72:Y75)</f>
        <v>0</v>
      </c>
      <c r="Z71" s="41">
        <f>SUM(Z72:Z75)</f>
        <v>0</v>
      </c>
      <c r="AA71" s="25">
        <f t="shared" si="65"/>
        <v>96.6</v>
      </c>
      <c r="AB71" s="25">
        <f t="shared" si="66"/>
        <v>96.6</v>
      </c>
      <c r="AC71" s="25">
        <f t="shared" si="67"/>
        <v>96.6</v>
      </c>
      <c r="AD71" s="41">
        <f>SUM(AD72:AD75)</f>
        <v>0</v>
      </c>
      <c r="AE71" s="41">
        <f>SUM(AE72:AE75)</f>
        <v>0</v>
      </c>
      <c r="AF71" s="41">
        <f>SUM(AF72:AF75)</f>
        <v>0</v>
      </c>
      <c r="AG71" s="25">
        <f t="shared" si="68"/>
        <v>96.6</v>
      </c>
      <c r="AH71" s="25">
        <f t="shared" si="69"/>
        <v>96.6</v>
      </c>
      <c r="AI71" s="25">
        <f t="shared" si="70"/>
        <v>96.6</v>
      </c>
    </row>
    <row r="72" spans="1:35" ht="33.75" customHeight="1" hidden="1">
      <c r="A72" s="131" t="s">
        <v>73</v>
      </c>
      <c r="B72" s="64" t="s">
        <v>69</v>
      </c>
      <c r="C72" s="47">
        <v>33.7</v>
      </c>
      <c r="D72" s="47">
        <v>33.7</v>
      </c>
      <c r="E72" s="47">
        <v>33.7</v>
      </c>
      <c r="F72" s="47"/>
      <c r="G72" s="47"/>
      <c r="H72" s="47"/>
      <c r="I72" s="309">
        <f t="shared" si="76"/>
        <v>33.7</v>
      </c>
      <c r="J72" s="309">
        <f t="shared" si="76"/>
        <v>33.7</v>
      </c>
      <c r="K72" s="309">
        <f t="shared" si="76"/>
        <v>33.7</v>
      </c>
      <c r="L72" s="47"/>
      <c r="M72" s="47"/>
      <c r="N72" s="47"/>
      <c r="O72" s="309">
        <f t="shared" si="59"/>
        <v>33.7</v>
      </c>
      <c r="P72" s="309">
        <f t="shared" si="60"/>
        <v>33.7</v>
      </c>
      <c r="Q72" s="309">
        <f t="shared" si="61"/>
        <v>33.7</v>
      </c>
      <c r="R72" s="47"/>
      <c r="S72" s="47"/>
      <c r="T72" s="47"/>
      <c r="U72" s="309">
        <f t="shared" si="62"/>
        <v>33.7</v>
      </c>
      <c r="V72" s="309">
        <f t="shared" si="63"/>
        <v>33.7</v>
      </c>
      <c r="W72" s="309">
        <f t="shared" si="64"/>
        <v>33.7</v>
      </c>
      <c r="X72" s="47"/>
      <c r="Y72" s="47"/>
      <c r="Z72" s="47"/>
      <c r="AA72" s="309">
        <f t="shared" si="65"/>
        <v>33.7</v>
      </c>
      <c r="AB72" s="309">
        <f t="shared" si="66"/>
        <v>33.7</v>
      </c>
      <c r="AC72" s="309">
        <f t="shared" si="67"/>
        <v>33.7</v>
      </c>
      <c r="AD72" s="47"/>
      <c r="AE72" s="47"/>
      <c r="AF72" s="47"/>
      <c r="AG72" s="309">
        <f t="shared" si="68"/>
        <v>33.7</v>
      </c>
      <c r="AH72" s="309">
        <f t="shared" si="69"/>
        <v>33.7</v>
      </c>
      <c r="AI72" s="309">
        <f t="shared" si="70"/>
        <v>33.7</v>
      </c>
    </row>
    <row r="73" spans="1:35" ht="33" customHeight="1" hidden="1">
      <c r="A73" s="132" t="s">
        <v>74</v>
      </c>
      <c r="B73" s="77" t="s">
        <v>70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5.75" hidden="1">
      <c r="A74" s="132" t="s">
        <v>75</v>
      </c>
      <c r="B74" s="77" t="s">
        <v>71</v>
      </c>
      <c r="C74" s="75">
        <v>8</v>
      </c>
      <c r="D74" s="75">
        <v>8</v>
      </c>
      <c r="E74" s="75">
        <v>8</v>
      </c>
      <c r="F74" s="75"/>
      <c r="G74" s="75"/>
      <c r="H74" s="75"/>
      <c r="I74" s="33">
        <f aca="true" t="shared" si="84" ref="I74:I109">SUM(C74+F74)</f>
        <v>8</v>
      </c>
      <c r="J74" s="33">
        <f aca="true" t="shared" si="85" ref="J74:J109">SUM(D74+G74)</f>
        <v>8</v>
      </c>
      <c r="K74" s="33">
        <f aca="true" t="shared" si="86" ref="K74:K109">SUM(E74+H74)</f>
        <v>8</v>
      </c>
      <c r="L74" s="75"/>
      <c r="M74" s="75"/>
      <c r="N74" s="75"/>
      <c r="O74" s="33">
        <f aca="true" t="shared" si="87" ref="O74:O109">SUM(I74+L74)</f>
        <v>8</v>
      </c>
      <c r="P74" s="33">
        <f aca="true" t="shared" si="88" ref="P74:P109">SUM(J74+M74)</f>
        <v>8</v>
      </c>
      <c r="Q74" s="33">
        <f aca="true" t="shared" si="89" ref="Q74:Q109">SUM(K74+N74)</f>
        <v>8</v>
      </c>
      <c r="R74" s="75"/>
      <c r="S74" s="75"/>
      <c r="T74" s="75"/>
      <c r="U74" s="33">
        <f aca="true" t="shared" si="90" ref="U74:U109">SUM(O74+R74)</f>
        <v>8</v>
      </c>
      <c r="V74" s="33">
        <f aca="true" t="shared" si="91" ref="V74:V109">SUM(P74+S74)</f>
        <v>8</v>
      </c>
      <c r="W74" s="33">
        <f aca="true" t="shared" si="92" ref="W74:W109">SUM(Q74+T74)</f>
        <v>8</v>
      </c>
      <c r="X74" s="75"/>
      <c r="Y74" s="75"/>
      <c r="Z74" s="75"/>
      <c r="AA74" s="33">
        <f aca="true" t="shared" si="93" ref="AA74:AA109">SUM(U74+X74)</f>
        <v>8</v>
      </c>
      <c r="AB74" s="33">
        <f aca="true" t="shared" si="94" ref="AB74:AB109">SUM(V74+Y74)</f>
        <v>8</v>
      </c>
      <c r="AC74" s="33">
        <f aca="true" t="shared" si="95" ref="AC74:AC109">SUM(W74+Z74)</f>
        <v>8</v>
      </c>
      <c r="AD74" s="75"/>
      <c r="AE74" s="75"/>
      <c r="AF74" s="75"/>
      <c r="AG74" s="33">
        <f aca="true" t="shared" si="96" ref="AG74:AG109">SUM(AA74+AD74)</f>
        <v>8</v>
      </c>
      <c r="AH74" s="33">
        <f aca="true" t="shared" si="97" ref="AH74:AH109">SUM(AB74+AE74)</f>
        <v>8</v>
      </c>
      <c r="AI74" s="33">
        <f aca="true" t="shared" si="98" ref="AI74:AI109">SUM(AC74+AF74)</f>
        <v>8</v>
      </c>
    </row>
    <row r="75" spans="1:35" ht="15.75" hidden="1">
      <c r="A75" s="132" t="s">
        <v>76</v>
      </c>
      <c r="B75" s="77" t="s">
        <v>72</v>
      </c>
      <c r="C75" s="75">
        <f aca="true" t="shared" si="99" ref="C75:H75">SUM(C76)</f>
        <v>54.9</v>
      </c>
      <c r="D75" s="75">
        <f t="shared" si="99"/>
        <v>54.9</v>
      </c>
      <c r="E75" s="75">
        <f t="shared" si="99"/>
        <v>54.9</v>
      </c>
      <c r="F75" s="75">
        <f t="shared" si="99"/>
        <v>0</v>
      </c>
      <c r="G75" s="75">
        <f t="shared" si="99"/>
        <v>0</v>
      </c>
      <c r="H75" s="75">
        <f t="shared" si="99"/>
        <v>0</v>
      </c>
      <c r="I75" s="33">
        <f t="shared" si="84"/>
        <v>54.9</v>
      </c>
      <c r="J75" s="33">
        <f t="shared" si="85"/>
        <v>54.9</v>
      </c>
      <c r="K75" s="33">
        <f t="shared" si="86"/>
        <v>54.9</v>
      </c>
      <c r="L75" s="75">
        <f>SUM(L76)</f>
        <v>0</v>
      </c>
      <c r="M75" s="75">
        <f>SUM(M76)</f>
        <v>0</v>
      </c>
      <c r="N75" s="75">
        <f>SUM(N76)</f>
        <v>0</v>
      </c>
      <c r="O75" s="33">
        <f t="shared" si="87"/>
        <v>54.9</v>
      </c>
      <c r="P75" s="33">
        <f t="shared" si="88"/>
        <v>54.9</v>
      </c>
      <c r="Q75" s="33">
        <f t="shared" si="89"/>
        <v>54.9</v>
      </c>
      <c r="R75" s="75">
        <f>SUM(R76)</f>
        <v>0</v>
      </c>
      <c r="S75" s="75">
        <f>SUM(S76)</f>
        <v>0</v>
      </c>
      <c r="T75" s="75">
        <f>SUM(T76)</f>
        <v>0</v>
      </c>
      <c r="U75" s="33">
        <f t="shared" si="90"/>
        <v>54.9</v>
      </c>
      <c r="V75" s="33">
        <f t="shared" si="91"/>
        <v>54.9</v>
      </c>
      <c r="W75" s="33">
        <f t="shared" si="92"/>
        <v>54.9</v>
      </c>
      <c r="X75" s="75">
        <f>SUM(X76)</f>
        <v>0</v>
      </c>
      <c r="Y75" s="75">
        <f>SUM(Y76)</f>
        <v>0</v>
      </c>
      <c r="Z75" s="75">
        <f>SUM(Z76)</f>
        <v>0</v>
      </c>
      <c r="AA75" s="33">
        <f t="shared" si="93"/>
        <v>54.9</v>
      </c>
      <c r="AB75" s="33">
        <f t="shared" si="94"/>
        <v>54.9</v>
      </c>
      <c r="AC75" s="33">
        <f t="shared" si="95"/>
        <v>54.9</v>
      </c>
      <c r="AD75" s="75">
        <f>SUM(AD76)</f>
        <v>0</v>
      </c>
      <c r="AE75" s="75">
        <f>SUM(AE76)</f>
        <v>0</v>
      </c>
      <c r="AF75" s="75">
        <f>SUM(AF76)</f>
        <v>0</v>
      </c>
      <c r="AG75" s="33">
        <f t="shared" si="96"/>
        <v>54.9</v>
      </c>
      <c r="AH75" s="33">
        <f t="shared" si="97"/>
        <v>54.9</v>
      </c>
      <c r="AI75" s="33">
        <f t="shared" si="98"/>
        <v>54.9</v>
      </c>
    </row>
    <row r="76" spans="1:35" ht="15.75" hidden="1">
      <c r="A76" s="129" t="s">
        <v>276</v>
      </c>
      <c r="B76" s="62" t="s">
        <v>223</v>
      </c>
      <c r="C76" s="76">
        <v>54.9</v>
      </c>
      <c r="D76" s="76">
        <v>54.9</v>
      </c>
      <c r="E76" s="76">
        <v>54.9</v>
      </c>
      <c r="F76" s="76"/>
      <c r="G76" s="76"/>
      <c r="H76" s="76"/>
      <c r="I76" s="33">
        <f t="shared" si="84"/>
        <v>54.9</v>
      </c>
      <c r="J76" s="33">
        <f t="shared" si="85"/>
        <v>54.9</v>
      </c>
      <c r="K76" s="33">
        <f t="shared" si="86"/>
        <v>54.9</v>
      </c>
      <c r="L76" s="76"/>
      <c r="M76" s="76"/>
      <c r="N76" s="76"/>
      <c r="O76" s="33">
        <f t="shared" si="87"/>
        <v>54.9</v>
      </c>
      <c r="P76" s="33">
        <f t="shared" si="88"/>
        <v>54.9</v>
      </c>
      <c r="Q76" s="33">
        <f t="shared" si="89"/>
        <v>54.9</v>
      </c>
      <c r="R76" s="76"/>
      <c r="S76" s="76"/>
      <c r="T76" s="76"/>
      <c r="U76" s="33">
        <f t="shared" si="90"/>
        <v>54.9</v>
      </c>
      <c r="V76" s="33">
        <f t="shared" si="91"/>
        <v>54.9</v>
      </c>
      <c r="W76" s="33">
        <f t="shared" si="92"/>
        <v>54.9</v>
      </c>
      <c r="X76" s="76"/>
      <c r="Y76" s="76"/>
      <c r="Z76" s="76"/>
      <c r="AA76" s="33">
        <f t="shared" si="93"/>
        <v>54.9</v>
      </c>
      <c r="AB76" s="33">
        <f t="shared" si="94"/>
        <v>54.9</v>
      </c>
      <c r="AC76" s="33">
        <f t="shared" si="95"/>
        <v>54.9</v>
      </c>
      <c r="AD76" s="76"/>
      <c r="AE76" s="76"/>
      <c r="AF76" s="76"/>
      <c r="AG76" s="33">
        <f t="shared" si="96"/>
        <v>54.9</v>
      </c>
      <c r="AH76" s="33">
        <f t="shared" si="97"/>
        <v>54.9</v>
      </c>
      <c r="AI76" s="33">
        <f t="shared" si="98"/>
        <v>54.9</v>
      </c>
    </row>
    <row r="77" spans="1:35" ht="36.75" customHeight="1" hidden="1">
      <c r="A77" s="133" t="s">
        <v>209</v>
      </c>
      <c r="B77" s="91" t="s">
        <v>325</v>
      </c>
      <c r="C77" s="92">
        <f aca="true" t="shared" si="100" ref="C77:H79">SUM(C78)</f>
        <v>601</v>
      </c>
      <c r="D77" s="92">
        <f t="shared" si="100"/>
        <v>0</v>
      </c>
      <c r="E77" s="92">
        <f t="shared" si="100"/>
        <v>0</v>
      </c>
      <c r="F77" s="92">
        <f t="shared" si="100"/>
        <v>0</v>
      </c>
      <c r="G77" s="92">
        <f t="shared" si="100"/>
        <v>0</v>
      </c>
      <c r="H77" s="92">
        <f t="shared" si="100"/>
        <v>0</v>
      </c>
      <c r="I77" s="19">
        <f t="shared" si="84"/>
        <v>601</v>
      </c>
      <c r="J77" s="19">
        <f t="shared" si="85"/>
        <v>0</v>
      </c>
      <c r="K77" s="19">
        <f t="shared" si="86"/>
        <v>0</v>
      </c>
      <c r="L77" s="92">
        <f aca="true" t="shared" si="101" ref="L77:N79">SUM(L78)</f>
        <v>0</v>
      </c>
      <c r="M77" s="92">
        <f t="shared" si="101"/>
        <v>0</v>
      </c>
      <c r="N77" s="92">
        <f t="shared" si="101"/>
        <v>0</v>
      </c>
      <c r="O77" s="19">
        <f t="shared" si="87"/>
        <v>601</v>
      </c>
      <c r="P77" s="19">
        <f t="shared" si="88"/>
        <v>0</v>
      </c>
      <c r="Q77" s="19">
        <f t="shared" si="89"/>
        <v>0</v>
      </c>
      <c r="R77" s="92">
        <f aca="true" t="shared" si="102" ref="R77:T79">SUM(R78)</f>
        <v>0</v>
      </c>
      <c r="S77" s="92">
        <f t="shared" si="102"/>
        <v>0</v>
      </c>
      <c r="T77" s="92">
        <f t="shared" si="102"/>
        <v>0</v>
      </c>
      <c r="U77" s="19">
        <f t="shared" si="90"/>
        <v>601</v>
      </c>
      <c r="V77" s="19">
        <f t="shared" si="91"/>
        <v>0</v>
      </c>
      <c r="W77" s="19">
        <f t="shared" si="92"/>
        <v>0</v>
      </c>
      <c r="X77" s="92">
        <f aca="true" t="shared" si="103" ref="X77:Z79">SUM(X78)</f>
        <v>0</v>
      </c>
      <c r="Y77" s="92">
        <f t="shared" si="103"/>
        <v>0</v>
      </c>
      <c r="Z77" s="92">
        <f t="shared" si="103"/>
        <v>0</v>
      </c>
      <c r="AA77" s="19">
        <f t="shared" si="93"/>
        <v>601</v>
      </c>
      <c r="AB77" s="19">
        <f t="shared" si="94"/>
        <v>0</v>
      </c>
      <c r="AC77" s="19">
        <f t="shared" si="95"/>
        <v>0</v>
      </c>
      <c r="AD77" s="92">
        <f aca="true" t="shared" si="104" ref="AD77:AF79">SUM(AD78)</f>
        <v>0</v>
      </c>
      <c r="AE77" s="92">
        <f t="shared" si="104"/>
        <v>0</v>
      </c>
      <c r="AF77" s="92">
        <f t="shared" si="104"/>
        <v>0</v>
      </c>
      <c r="AG77" s="19">
        <f t="shared" si="96"/>
        <v>601</v>
      </c>
      <c r="AH77" s="19">
        <f t="shared" si="97"/>
        <v>0</v>
      </c>
      <c r="AI77" s="19">
        <f t="shared" si="98"/>
        <v>0</v>
      </c>
    </row>
    <row r="78" spans="1:35" s="2" customFormat="1" ht="18.75" customHeight="1" hidden="1">
      <c r="A78" s="294" t="s">
        <v>327</v>
      </c>
      <c r="B78" s="196" t="s">
        <v>326</v>
      </c>
      <c r="C78" s="295">
        <f t="shared" si="100"/>
        <v>601</v>
      </c>
      <c r="D78" s="295">
        <f t="shared" si="100"/>
        <v>0</v>
      </c>
      <c r="E78" s="295">
        <f t="shared" si="100"/>
        <v>0</v>
      </c>
      <c r="F78" s="295">
        <f t="shared" si="100"/>
        <v>0</v>
      </c>
      <c r="G78" s="295">
        <f t="shared" si="100"/>
        <v>0</v>
      </c>
      <c r="H78" s="295">
        <f t="shared" si="100"/>
        <v>0</v>
      </c>
      <c r="I78" s="25">
        <f t="shared" si="84"/>
        <v>601</v>
      </c>
      <c r="J78" s="25">
        <f t="shared" si="85"/>
        <v>0</v>
      </c>
      <c r="K78" s="25">
        <f t="shared" si="86"/>
        <v>0</v>
      </c>
      <c r="L78" s="295">
        <f t="shared" si="101"/>
        <v>0</v>
      </c>
      <c r="M78" s="295">
        <f t="shared" si="101"/>
        <v>0</v>
      </c>
      <c r="N78" s="295">
        <f t="shared" si="101"/>
        <v>0</v>
      </c>
      <c r="O78" s="25">
        <f t="shared" si="87"/>
        <v>601</v>
      </c>
      <c r="P78" s="25">
        <f t="shared" si="88"/>
        <v>0</v>
      </c>
      <c r="Q78" s="25">
        <f t="shared" si="89"/>
        <v>0</v>
      </c>
      <c r="R78" s="295">
        <f t="shared" si="102"/>
        <v>0</v>
      </c>
      <c r="S78" s="295">
        <f t="shared" si="102"/>
        <v>0</v>
      </c>
      <c r="T78" s="295">
        <f t="shared" si="102"/>
        <v>0</v>
      </c>
      <c r="U78" s="25">
        <f t="shared" si="90"/>
        <v>601</v>
      </c>
      <c r="V78" s="25">
        <f t="shared" si="91"/>
        <v>0</v>
      </c>
      <c r="W78" s="25">
        <f t="shared" si="92"/>
        <v>0</v>
      </c>
      <c r="X78" s="295">
        <f t="shared" si="103"/>
        <v>0</v>
      </c>
      <c r="Y78" s="295">
        <f t="shared" si="103"/>
        <v>0</v>
      </c>
      <c r="Z78" s="295">
        <f t="shared" si="103"/>
        <v>0</v>
      </c>
      <c r="AA78" s="25">
        <f t="shared" si="93"/>
        <v>601</v>
      </c>
      <c r="AB78" s="25">
        <f t="shared" si="94"/>
        <v>0</v>
      </c>
      <c r="AC78" s="25">
        <f t="shared" si="95"/>
        <v>0</v>
      </c>
      <c r="AD78" s="295">
        <f t="shared" si="104"/>
        <v>0</v>
      </c>
      <c r="AE78" s="295">
        <f t="shared" si="104"/>
        <v>0</v>
      </c>
      <c r="AF78" s="295">
        <f t="shared" si="104"/>
        <v>0</v>
      </c>
      <c r="AG78" s="25">
        <f t="shared" si="96"/>
        <v>601</v>
      </c>
      <c r="AH78" s="25">
        <f t="shared" si="97"/>
        <v>0</v>
      </c>
      <c r="AI78" s="25">
        <f t="shared" si="98"/>
        <v>0</v>
      </c>
    </row>
    <row r="79" spans="1:35" ht="17.25" customHeight="1" hidden="1">
      <c r="A79" s="292" t="s">
        <v>329</v>
      </c>
      <c r="B79" s="293" t="s">
        <v>328</v>
      </c>
      <c r="C79" s="271">
        <f t="shared" si="100"/>
        <v>601</v>
      </c>
      <c r="D79" s="271">
        <f t="shared" si="100"/>
        <v>0</v>
      </c>
      <c r="E79" s="271">
        <f t="shared" si="100"/>
        <v>0</v>
      </c>
      <c r="F79" s="271">
        <f t="shared" si="100"/>
        <v>0</v>
      </c>
      <c r="G79" s="271">
        <f t="shared" si="100"/>
        <v>0</v>
      </c>
      <c r="H79" s="271">
        <f t="shared" si="100"/>
        <v>0</v>
      </c>
      <c r="I79" s="309">
        <f t="shared" si="84"/>
        <v>601</v>
      </c>
      <c r="J79" s="309">
        <f t="shared" si="85"/>
        <v>0</v>
      </c>
      <c r="K79" s="309">
        <f t="shared" si="86"/>
        <v>0</v>
      </c>
      <c r="L79" s="271">
        <f t="shared" si="101"/>
        <v>0</v>
      </c>
      <c r="M79" s="271">
        <f t="shared" si="101"/>
        <v>0</v>
      </c>
      <c r="N79" s="271">
        <f t="shared" si="101"/>
        <v>0</v>
      </c>
      <c r="O79" s="309">
        <f t="shared" si="87"/>
        <v>601</v>
      </c>
      <c r="P79" s="309">
        <f t="shared" si="88"/>
        <v>0</v>
      </c>
      <c r="Q79" s="309">
        <f t="shared" si="89"/>
        <v>0</v>
      </c>
      <c r="R79" s="271">
        <f t="shared" si="102"/>
        <v>0</v>
      </c>
      <c r="S79" s="271">
        <f t="shared" si="102"/>
        <v>0</v>
      </c>
      <c r="T79" s="271">
        <f t="shared" si="102"/>
        <v>0</v>
      </c>
      <c r="U79" s="309">
        <f t="shared" si="90"/>
        <v>601</v>
      </c>
      <c r="V79" s="309">
        <f t="shared" si="91"/>
        <v>0</v>
      </c>
      <c r="W79" s="309">
        <f t="shared" si="92"/>
        <v>0</v>
      </c>
      <c r="X79" s="271">
        <f t="shared" si="103"/>
        <v>0</v>
      </c>
      <c r="Y79" s="271">
        <f t="shared" si="103"/>
        <v>0</v>
      </c>
      <c r="Z79" s="271">
        <f t="shared" si="103"/>
        <v>0</v>
      </c>
      <c r="AA79" s="309">
        <f t="shared" si="93"/>
        <v>601</v>
      </c>
      <c r="AB79" s="309">
        <f t="shared" si="94"/>
        <v>0</v>
      </c>
      <c r="AC79" s="309">
        <f t="shared" si="95"/>
        <v>0</v>
      </c>
      <c r="AD79" s="271">
        <f t="shared" si="104"/>
        <v>0</v>
      </c>
      <c r="AE79" s="271">
        <f t="shared" si="104"/>
        <v>0</v>
      </c>
      <c r="AF79" s="271">
        <f t="shared" si="104"/>
        <v>0</v>
      </c>
      <c r="AG79" s="309">
        <f t="shared" si="96"/>
        <v>601</v>
      </c>
      <c r="AH79" s="309">
        <f t="shared" si="97"/>
        <v>0</v>
      </c>
      <c r="AI79" s="309">
        <f t="shared" si="98"/>
        <v>0</v>
      </c>
    </row>
    <row r="80" spans="1:35" ht="31.5" customHeight="1" hidden="1">
      <c r="A80" s="134" t="s">
        <v>331</v>
      </c>
      <c r="B80" s="104" t="s">
        <v>330</v>
      </c>
      <c r="C80" s="73">
        <v>601</v>
      </c>
      <c r="D80" s="73">
        <v>0</v>
      </c>
      <c r="E80" s="73">
        <v>0</v>
      </c>
      <c r="F80" s="73"/>
      <c r="G80" s="73"/>
      <c r="H80" s="73"/>
      <c r="I80" s="33">
        <f t="shared" si="84"/>
        <v>601</v>
      </c>
      <c r="J80" s="33">
        <f t="shared" si="85"/>
        <v>0</v>
      </c>
      <c r="K80" s="33">
        <f t="shared" si="86"/>
        <v>0</v>
      </c>
      <c r="L80" s="73"/>
      <c r="M80" s="73"/>
      <c r="N80" s="73"/>
      <c r="O80" s="33">
        <f t="shared" si="87"/>
        <v>601</v>
      </c>
      <c r="P80" s="33">
        <f t="shared" si="88"/>
        <v>0</v>
      </c>
      <c r="Q80" s="33">
        <f t="shared" si="89"/>
        <v>0</v>
      </c>
      <c r="R80" s="73"/>
      <c r="S80" s="73"/>
      <c r="T80" s="73"/>
      <c r="U80" s="33">
        <f t="shared" si="90"/>
        <v>601</v>
      </c>
      <c r="V80" s="33">
        <f t="shared" si="91"/>
        <v>0</v>
      </c>
      <c r="W80" s="33">
        <f t="shared" si="92"/>
        <v>0</v>
      </c>
      <c r="X80" s="73"/>
      <c r="Y80" s="73"/>
      <c r="Z80" s="73"/>
      <c r="AA80" s="33">
        <f t="shared" si="93"/>
        <v>601</v>
      </c>
      <c r="AB80" s="33">
        <f t="shared" si="94"/>
        <v>0</v>
      </c>
      <c r="AC80" s="33">
        <f t="shared" si="95"/>
        <v>0</v>
      </c>
      <c r="AD80" s="73"/>
      <c r="AE80" s="73"/>
      <c r="AF80" s="73"/>
      <c r="AG80" s="33">
        <f t="shared" si="96"/>
        <v>601</v>
      </c>
      <c r="AH80" s="33">
        <f t="shared" si="97"/>
        <v>0</v>
      </c>
      <c r="AI80" s="33">
        <f t="shared" si="98"/>
        <v>0</v>
      </c>
    </row>
    <row r="81" spans="1:35" ht="36.75" customHeight="1" hidden="1">
      <c r="A81" s="110" t="s">
        <v>285</v>
      </c>
      <c r="B81" s="18" t="s">
        <v>286</v>
      </c>
      <c r="C81" s="48">
        <f aca="true" t="shared" si="105" ref="C81:H81">SUM(C82+C85)</f>
        <v>369</v>
      </c>
      <c r="D81" s="48">
        <f t="shared" si="105"/>
        <v>279</v>
      </c>
      <c r="E81" s="48">
        <f t="shared" si="105"/>
        <v>266</v>
      </c>
      <c r="F81" s="48">
        <f t="shared" si="105"/>
        <v>0</v>
      </c>
      <c r="G81" s="48">
        <f t="shared" si="105"/>
        <v>0</v>
      </c>
      <c r="H81" s="48">
        <f t="shared" si="105"/>
        <v>0</v>
      </c>
      <c r="I81" s="19">
        <f t="shared" si="84"/>
        <v>369</v>
      </c>
      <c r="J81" s="19">
        <f t="shared" si="85"/>
        <v>279</v>
      </c>
      <c r="K81" s="19">
        <f t="shared" si="86"/>
        <v>266</v>
      </c>
      <c r="L81" s="48">
        <f>SUM(L82+L85)</f>
        <v>0</v>
      </c>
      <c r="M81" s="48">
        <f>SUM(M82+M85)</f>
        <v>0</v>
      </c>
      <c r="N81" s="48">
        <f>SUM(N82+N85)</f>
        <v>0</v>
      </c>
      <c r="O81" s="19">
        <f t="shared" si="87"/>
        <v>369</v>
      </c>
      <c r="P81" s="19">
        <f t="shared" si="88"/>
        <v>279</v>
      </c>
      <c r="Q81" s="19">
        <f t="shared" si="89"/>
        <v>266</v>
      </c>
      <c r="R81" s="48">
        <f>SUM(R82+R85)</f>
        <v>0</v>
      </c>
      <c r="S81" s="48">
        <f>SUM(S82+S85)</f>
        <v>0</v>
      </c>
      <c r="T81" s="48">
        <f>SUM(T82+T85)</f>
        <v>0</v>
      </c>
      <c r="U81" s="19">
        <f t="shared" si="90"/>
        <v>369</v>
      </c>
      <c r="V81" s="19">
        <f t="shared" si="91"/>
        <v>279</v>
      </c>
      <c r="W81" s="19">
        <f t="shared" si="92"/>
        <v>266</v>
      </c>
      <c r="X81" s="48">
        <f>SUM(X82+X85)</f>
        <v>0</v>
      </c>
      <c r="Y81" s="48">
        <f>SUM(Y82+Y85)</f>
        <v>0</v>
      </c>
      <c r="Z81" s="48">
        <f>SUM(Z82+Z85)</f>
        <v>0</v>
      </c>
      <c r="AA81" s="19">
        <f t="shared" si="93"/>
        <v>369</v>
      </c>
      <c r="AB81" s="19">
        <f t="shared" si="94"/>
        <v>279</v>
      </c>
      <c r="AC81" s="19">
        <f t="shared" si="95"/>
        <v>266</v>
      </c>
      <c r="AD81" s="48">
        <f>SUM(AD82+AD85)</f>
        <v>0</v>
      </c>
      <c r="AE81" s="48">
        <f>SUM(AE82+AE85)</f>
        <v>0</v>
      </c>
      <c r="AF81" s="48">
        <f>SUM(AF82+AF85)</f>
        <v>0</v>
      </c>
      <c r="AG81" s="19">
        <f t="shared" si="96"/>
        <v>369</v>
      </c>
      <c r="AH81" s="19">
        <f t="shared" si="97"/>
        <v>279</v>
      </c>
      <c r="AI81" s="19">
        <f t="shared" si="98"/>
        <v>266</v>
      </c>
    </row>
    <row r="82" spans="1:35" ht="83.25" customHeight="1" hidden="1">
      <c r="A82" s="290" t="s">
        <v>277</v>
      </c>
      <c r="B82" s="85" t="s">
        <v>129</v>
      </c>
      <c r="C82" s="86">
        <f aca="true" t="shared" si="106" ref="C82:H83">SUM(C83)</f>
        <v>79</v>
      </c>
      <c r="D82" s="86">
        <f t="shared" si="106"/>
        <v>79</v>
      </c>
      <c r="E82" s="86">
        <f t="shared" si="106"/>
        <v>66</v>
      </c>
      <c r="F82" s="86">
        <f t="shared" si="106"/>
        <v>0</v>
      </c>
      <c r="G82" s="86">
        <f t="shared" si="106"/>
        <v>0</v>
      </c>
      <c r="H82" s="86">
        <f t="shared" si="106"/>
        <v>0</v>
      </c>
      <c r="I82" s="25">
        <f t="shared" si="84"/>
        <v>79</v>
      </c>
      <c r="J82" s="25">
        <f t="shared" si="85"/>
        <v>79</v>
      </c>
      <c r="K82" s="25">
        <f t="shared" si="86"/>
        <v>66</v>
      </c>
      <c r="L82" s="86">
        <f aca="true" t="shared" si="107" ref="L82:N83">SUM(L83)</f>
        <v>0</v>
      </c>
      <c r="M82" s="86">
        <f t="shared" si="107"/>
        <v>0</v>
      </c>
      <c r="N82" s="86">
        <f t="shared" si="107"/>
        <v>0</v>
      </c>
      <c r="O82" s="25">
        <f t="shared" si="87"/>
        <v>79</v>
      </c>
      <c r="P82" s="25">
        <f t="shared" si="88"/>
        <v>79</v>
      </c>
      <c r="Q82" s="25">
        <f t="shared" si="89"/>
        <v>66</v>
      </c>
      <c r="R82" s="86">
        <f aca="true" t="shared" si="108" ref="R82:T83">SUM(R83)</f>
        <v>0</v>
      </c>
      <c r="S82" s="86">
        <f t="shared" si="108"/>
        <v>0</v>
      </c>
      <c r="T82" s="86">
        <f t="shared" si="108"/>
        <v>0</v>
      </c>
      <c r="U82" s="25">
        <f t="shared" si="90"/>
        <v>79</v>
      </c>
      <c r="V82" s="25">
        <f t="shared" si="91"/>
        <v>79</v>
      </c>
      <c r="W82" s="25">
        <f t="shared" si="92"/>
        <v>66</v>
      </c>
      <c r="X82" s="86">
        <f aca="true" t="shared" si="109" ref="X82:Z83">SUM(X83)</f>
        <v>0</v>
      </c>
      <c r="Y82" s="86">
        <f t="shared" si="109"/>
        <v>0</v>
      </c>
      <c r="Z82" s="86">
        <f t="shared" si="109"/>
        <v>0</v>
      </c>
      <c r="AA82" s="25">
        <f t="shared" si="93"/>
        <v>79</v>
      </c>
      <c r="AB82" s="25">
        <f t="shared" si="94"/>
        <v>79</v>
      </c>
      <c r="AC82" s="25">
        <f t="shared" si="95"/>
        <v>66</v>
      </c>
      <c r="AD82" s="86">
        <f aca="true" t="shared" si="110" ref="AD82:AF83">SUM(AD83)</f>
        <v>0</v>
      </c>
      <c r="AE82" s="86">
        <f t="shared" si="110"/>
        <v>0</v>
      </c>
      <c r="AF82" s="86">
        <f t="shared" si="110"/>
        <v>0</v>
      </c>
      <c r="AG82" s="25">
        <f t="shared" si="96"/>
        <v>79</v>
      </c>
      <c r="AH82" s="25">
        <f t="shared" si="97"/>
        <v>79</v>
      </c>
      <c r="AI82" s="25">
        <f t="shared" si="98"/>
        <v>66</v>
      </c>
    </row>
    <row r="83" spans="1:35" ht="99.75" customHeight="1" hidden="1">
      <c r="A83" s="135" t="s">
        <v>63</v>
      </c>
      <c r="B83" s="52" t="s">
        <v>79</v>
      </c>
      <c r="C83" s="311">
        <f t="shared" si="106"/>
        <v>79</v>
      </c>
      <c r="D83" s="311">
        <f t="shared" si="106"/>
        <v>79</v>
      </c>
      <c r="E83" s="311">
        <f t="shared" si="106"/>
        <v>66</v>
      </c>
      <c r="F83" s="311">
        <f t="shared" si="106"/>
        <v>0</v>
      </c>
      <c r="G83" s="311">
        <f t="shared" si="106"/>
        <v>0</v>
      </c>
      <c r="H83" s="311">
        <f t="shared" si="106"/>
        <v>0</v>
      </c>
      <c r="I83" s="25">
        <f t="shared" si="84"/>
        <v>79</v>
      </c>
      <c r="J83" s="25">
        <f t="shared" si="85"/>
        <v>79</v>
      </c>
      <c r="K83" s="25">
        <f t="shared" si="86"/>
        <v>66</v>
      </c>
      <c r="L83" s="311">
        <f t="shared" si="107"/>
        <v>0</v>
      </c>
      <c r="M83" s="311">
        <f t="shared" si="107"/>
        <v>0</v>
      </c>
      <c r="N83" s="311">
        <f t="shared" si="107"/>
        <v>0</v>
      </c>
      <c r="O83" s="25">
        <f t="shared" si="87"/>
        <v>79</v>
      </c>
      <c r="P83" s="25">
        <f t="shared" si="88"/>
        <v>79</v>
      </c>
      <c r="Q83" s="25">
        <f t="shared" si="89"/>
        <v>66</v>
      </c>
      <c r="R83" s="311">
        <f t="shared" si="108"/>
        <v>0</v>
      </c>
      <c r="S83" s="311">
        <f t="shared" si="108"/>
        <v>0</v>
      </c>
      <c r="T83" s="311">
        <f t="shared" si="108"/>
        <v>0</v>
      </c>
      <c r="U83" s="25">
        <f t="shared" si="90"/>
        <v>79</v>
      </c>
      <c r="V83" s="25">
        <f t="shared" si="91"/>
        <v>79</v>
      </c>
      <c r="W83" s="25">
        <f t="shared" si="92"/>
        <v>66</v>
      </c>
      <c r="X83" s="311">
        <f t="shared" si="109"/>
        <v>0</v>
      </c>
      <c r="Y83" s="311">
        <f t="shared" si="109"/>
        <v>0</v>
      </c>
      <c r="Z83" s="311">
        <f t="shared" si="109"/>
        <v>0</v>
      </c>
      <c r="AA83" s="25">
        <f t="shared" si="93"/>
        <v>79</v>
      </c>
      <c r="AB83" s="25">
        <f t="shared" si="94"/>
        <v>79</v>
      </c>
      <c r="AC83" s="25">
        <f t="shared" si="95"/>
        <v>66</v>
      </c>
      <c r="AD83" s="311">
        <f t="shared" si="110"/>
        <v>0</v>
      </c>
      <c r="AE83" s="311">
        <f t="shared" si="110"/>
        <v>0</v>
      </c>
      <c r="AF83" s="311">
        <f t="shared" si="110"/>
        <v>0</v>
      </c>
      <c r="AG83" s="25">
        <f t="shared" si="96"/>
        <v>79</v>
      </c>
      <c r="AH83" s="25">
        <f t="shared" si="97"/>
        <v>79</v>
      </c>
      <c r="AI83" s="25">
        <f t="shared" si="98"/>
        <v>66</v>
      </c>
    </row>
    <row r="84" spans="1:35" ht="98.25" customHeight="1" hidden="1">
      <c r="A84" s="136" t="s">
        <v>78</v>
      </c>
      <c r="B84" s="49" t="s">
        <v>158</v>
      </c>
      <c r="C84" s="50">
        <v>79</v>
      </c>
      <c r="D84" s="50">
        <v>79</v>
      </c>
      <c r="E84" s="50">
        <v>66</v>
      </c>
      <c r="F84" s="50"/>
      <c r="G84" s="50"/>
      <c r="H84" s="50"/>
      <c r="I84" s="307">
        <f t="shared" si="84"/>
        <v>79</v>
      </c>
      <c r="J84" s="307">
        <f t="shared" si="85"/>
        <v>79</v>
      </c>
      <c r="K84" s="307">
        <f t="shared" si="86"/>
        <v>66</v>
      </c>
      <c r="L84" s="50"/>
      <c r="M84" s="50"/>
      <c r="N84" s="50"/>
      <c r="O84" s="307">
        <f t="shared" si="87"/>
        <v>79</v>
      </c>
      <c r="P84" s="307">
        <f t="shared" si="88"/>
        <v>79</v>
      </c>
      <c r="Q84" s="307">
        <f t="shared" si="89"/>
        <v>66</v>
      </c>
      <c r="R84" s="50"/>
      <c r="S84" s="50"/>
      <c r="T84" s="50"/>
      <c r="U84" s="307">
        <f t="shared" si="90"/>
        <v>79</v>
      </c>
      <c r="V84" s="307">
        <f t="shared" si="91"/>
        <v>79</v>
      </c>
      <c r="W84" s="307">
        <f t="shared" si="92"/>
        <v>66</v>
      </c>
      <c r="X84" s="50"/>
      <c r="Y84" s="50"/>
      <c r="Z84" s="50"/>
      <c r="AA84" s="307">
        <f t="shared" si="93"/>
        <v>79</v>
      </c>
      <c r="AB84" s="307">
        <f t="shared" si="94"/>
        <v>79</v>
      </c>
      <c r="AC84" s="307">
        <f t="shared" si="95"/>
        <v>66</v>
      </c>
      <c r="AD84" s="50"/>
      <c r="AE84" s="50"/>
      <c r="AF84" s="50"/>
      <c r="AG84" s="307">
        <f t="shared" si="96"/>
        <v>79</v>
      </c>
      <c r="AH84" s="307">
        <f t="shared" si="97"/>
        <v>79</v>
      </c>
      <c r="AI84" s="307">
        <f t="shared" si="98"/>
        <v>66</v>
      </c>
    </row>
    <row r="85" spans="1:35" ht="36" customHeight="1" hidden="1">
      <c r="A85" s="137" t="s">
        <v>366</v>
      </c>
      <c r="B85" s="38" t="s">
        <v>464</v>
      </c>
      <c r="C85" s="21">
        <f aca="true" t="shared" si="111" ref="C85:H85">SUM(C86)</f>
        <v>290</v>
      </c>
      <c r="D85" s="21">
        <f t="shared" si="111"/>
        <v>200</v>
      </c>
      <c r="E85" s="21">
        <f t="shared" si="111"/>
        <v>200</v>
      </c>
      <c r="F85" s="21">
        <f t="shared" si="111"/>
        <v>0</v>
      </c>
      <c r="G85" s="21">
        <f t="shared" si="111"/>
        <v>0</v>
      </c>
      <c r="H85" s="21">
        <f t="shared" si="111"/>
        <v>0</v>
      </c>
      <c r="I85" s="25">
        <f t="shared" si="84"/>
        <v>290</v>
      </c>
      <c r="J85" s="25">
        <f t="shared" si="85"/>
        <v>200</v>
      </c>
      <c r="K85" s="25">
        <f t="shared" si="86"/>
        <v>200</v>
      </c>
      <c r="L85" s="21">
        <f>SUM(L86)</f>
        <v>0</v>
      </c>
      <c r="M85" s="21">
        <f>SUM(M86)</f>
        <v>0</v>
      </c>
      <c r="N85" s="21">
        <f>SUM(N86)</f>
        <v>0</v>
      </c>
      <c r="O85" s="25">
        <f t="shared" si="87"/>
        <v>290</v>
      </c>
      <c r="P85" s="25">
        <f t="shared" si="88"/>
        <v>200</v>
      </c>
      <c r="Q85" s="25">
        <f t="shared" si="89"/>
        <v>200</v>
      </c>
      <c r="R85" s="21">
        <f>SUM(R86)</f>
        <v>0</v>
      </c>
      <c r="S85" s="21">
        <f>SUM(S86)</f>
        <v>0</v>
      </c>
      <c r="T85" s="21">
        <f>SUM(T86)</f>
        <v>0</v>
      </c>
      <c r="U85" s="25">
        <f t="shared" si="90"/>
        <v>290</v>
      </c>
      <c r="V85" s="25">
        <f t="shared" si="91"/>
        <v>200</v>
      </c>
      <c r="W85" s="25">
        <f t="shared" si="92"/>
        <v>200</v>
      </c>
      <c r="X85" s="21">
        <f>SUM(X86)</f>
        <v>0</v>
      </c>
      <c r="Y85" s="21">
        <f>SUM(Y86)</f>
        <v>0</v>
      </c>
      <c r="Z85" s="21">
        <f>SUM(Z86)</f>
        <v>0</v>
      </c>
      <c r="AA85" s="25">
        <f t="shared" si="93"/>
        <v>290</v>
      </c>
      <c r="AB85" s="25">
        <f t="shared" si="94"/>
        <v>200</v>
      </c>
      <c r="AC85" s="25">
        <f t="shared" si="95"/>
        <v>200</v>
      </c>
      <c r="AD85" s="21">
        <f>SUM(AD86)</f>
        <v>0</v>
      </c>
      <c r="AE85" s="21">
        <f>SUM(AE86)</f>
        <v>0</v>
      </c>
      <c r="AF85" s="21">
        <f>SUM(AF86)</f>
        <v>0</v>
      </c>
      <c r="AG85" s="25">
        <f t="shared" si="96"/>
        <v>290</v>
      </c>
      <c r="AH85" s="25">
        <f t="shared" si="97"/>
        <v>200</v>
      </c>
      <c r="AI85" s="25">
        <f t="shared" si="98"/>
        <v>200</v>
      </c>
    </row>
    <row r="86" spans="1:35" ht="34.5" customHeight="1" hidden="1">
      <c r="A86" s="137" t="s">
        <v>17</v>
      </c>
      <c r="B86" s="38" t="s">
        <v>18</v>
      </c>
      <c r="C86" s="87">
        <f aca="true" t="shared" si="112" ref="C86:H86">SUM(C87+C88)</f>
        <v>290</v>
      </c>
      <c r="D86" s="87">
        <f t="shared" si="112"/>
        <v>200</v>
      </c>
      <c r="E86" s="87">
        <f t="shared" si="112"/>
        <v>200</v>
      </c>
      <c r="F86" s="87">
        <f t="shared" si="112"/>
        <v>0</v>
      </c>
      <c r="G86" s="87">
        <f t="shared" si="112"/>
        <v>0</v>
      </c>
      <c r="H86" s="87">
        <f t="shared" si="112"/>
        <v>0</v>
      </c>
      <c r="I86" s="25">
        <f t="shared" si="84"/>
        <v>290</v>
      </c>
      <c r="J86" s="25">
        <f t="shared" si="85"/>
        <v>200</v>
      </c>
      <c r="K86" s="25">
        <f t="shared" si="86"/>
        <v>200</v>
      </c>
      <c r="L86" s="87">
        <f>SUM(L87+L88)</f>
        <v>0</v>
      </c>
      <c r="M86" s="87">
        <f>SUM(M87+M88)</f>
        <v>0</v>
      </c>
      <c r="N86" s="87">
        <f>SUM(N87+N88)</f>
        <v>0</v>
      </c>
      <c r="O86" s="25">
        <f t="shared" si="87"/>
        <v>290</v>
      </c>
      <c r="P86" s="25">
        <f t="shared" si="88"/>
        <v>200</v>
      </c>
      <c r="Q86" s="25">
        <f t="shared" si="89"/>
        <v>200</v>
      </c>
      <c r="R86" s="87">
        <f>SUM(R87+R88)</f>
        <v>0</v>
      </c>
      <c r="S86" s="87">
        <f>SUM(S87+S88)</f>
        <v>0</v>
      </c>
      <c r="T86" s="87">
        <f>SUM(T87+T88)</f>
        <v>0</v>
      </c>
      <c r="U86" s="25">
        <f t="shared" si="90"/>
        <v>290</v>
      </c>
      <c r="V86" s="25">
        <f t="shared" si="91"/>
        <v>200</v>
      </c>
      <c r="W86" s="25">
        <f t="shared" si="92"/>
        <v>200</v>
      </c>
      <c r="X86" s="87">
        <f>SUM(X87+X88)</f>
        <v>0</v>
      </c>
      <c r="Y86" s="87">
        <f>SUM(Y87+Y88)</f>
        <v>0</v>
      </c>
      <c r="Z86" s="87">
        <f>SUM(Z87+Z88)</f>
        <v>0</v>
      </c>
      <c r="AA86" s="25">
        <f t="shared" si="93"/>
        <v>290</v>
      </c>
      <c r="AB86" s="25">
        <f t="shared" si="94"/>
        <v>200</v>
      </c>
      <c r="AC86" s="25">
        <f t="shared" si="95"/>
        <v>200</v>
      </c>
      <c r="AD86" s="87">
        <f>SUM(AD87+AD88)</f>
        <v>0</v>
      </c>
      <c r="AE86" s="87">
        <f>SUM(AE87+AE88)</f>
        <v>0</v>
      </c>
      <c r="AF86" s="87">
        <f>SUM(AF87+AF88)</f>
        <v>0</v>
      </c>
      <c r="AG86" s="25">
        <f t="shared" si="96"/>
        <v>290</v>
      </c>
      <c r="AH86" s="25">
        <f t="shared" si="97"/>
        <v>200</v>
      </c>
      <c r="AI86" s="25">
        <f t="shared" si="98"/>
        <v>200</v>
      </c>
    </row>
    <row r="87" spans="1:35" ht="24.75" customHeight="1" hidden="1">
      <c r="A87" s="138" t="s">
        <v>19</v>
      </c>
      <c r="B87" s="49" t="s">
        <v>20</v>
      </c>
      <c r="C87" s="76"/>
      <c r="D87" s="76"/>
      <c r="E87" s="76"/>
      <c r="F87" s="76"/>
      <c r="G87" s="76"/>
      <c r="H87" s="76"/>
      <c r="I87" s="307">
        <f t="shared" si="84"/>
        <v>0</v>
      </c>
      <c r="J87" s="307">
        <f t="shared" si="85"/>
        <v>0</v>
      </c>
      <c r="K87" s="307">
        <f t="shared" si="86"/>
        <v>0</v>
      </c>
      <c r="L87" s="76"/>
      <c r="M87" s="76"/>
      <c r="N87" s="76"/>
      <c r="O87" s="307">
        <f t="shared" si="87"/>
        <v>0</v>
      </c>
      <c r="P87" s="307">
        <f t="shared" si="88"/>
        <v>0</v>
      </c>
      <c r="Q87" s="307">
        <f t="shared" si="89"/>
        <v>0</v>
      </c>
      <c r="R87" s="76"/>
      <c r="S87" s="76"/>
      <c r="T87" s="76"/>
      <c r="U87" s="307">
        <f t="shared" si="90"/>
        <v>0</v>
      </c>
      <c r="V87" s="307">
        <f t="shared" si="91"/>
        <v>0</v>
      </c>
      <c r="W87" s="307">
        <f t="shared" si="92"/>
        <v>0</v>
      </c>
      <c r="X87" s="76"/>
      <c r="Y87" s="76"/>
      <c r="Z87" s="76"/>
      <c r="AA87" s="307">
        <f t="shared" si="93"/>
        <v>0</v>
      </c>
      <c r="AB87" s="307">
        <f t="shared" si="94"/>
        <v>0</v>
      </c>
      <c r="AC87" s="307">
        <f t="shared" si="95"/>
        <v>0</v>
      </c>
      <c r="AD87" s="76"/>
      <c r="AE87" s="76"/>
      <c r="AF87" s="76"/>
      <c r="AG87" s="307">
        <f t="shared" si="96"/>
        <v>0</v>
      </c>
      <c r="AH87" s="307">
        <f t="shared" si="97"/>
        <v>0</v>
      </c>
      <c r="AI87" s="307">
        <f t="shared" si="98"/>
        <v>0</v>
      </c>
    </row>
    <row r="88" spans="1:35" ht="66" customHeight="1" hidden="1">
      <c r="A88" s="138" t="s">
        <v>307</v>
      </c>
      <c r="B88" s="49" t="s">
        <v>308</v>
      </c>
      <c r="C88" s="50">
        <v>290</v>
      </c>
      <c r="D88" s="50">
        <v>200</v>
      </c>
      <c r="E88" s="50">
        <v>200</v>
      </c>
      <c r="F88" s="50"/>
      <c r="G88" s="50"/>
      <c r="H88" s="50"/>
      <c r="I88" s="307">
        <f t="shared" si="84"/>
        <v>290</v>
      </c>
      <c r="J88" s="307">
        <f t="shared" si="85"/>
        <v>200</v>
      </c>
      <c r="K88" s="307">
        <f t="shared" si="86"/>
        <v>200</v>
      </c>
      <c r="L88" s="50"/>
      <c r="M88" s="50"/>
      <c r="N88" s="50"/>
      <c r="O88" s="307">
        <f t="shared" si="87"/>
        <v>290</v>
      </c>
      <c r="P88" s="307">
        <f t="shared" si="88"/>
        <v>200</v>
      </c>
      <c r="Q88" s="307">
        <f t="shared" si="89"/>
        <v>200</v>
      </c>
      <c r="R88" s="50"/>
      <c r="S88" s="50"/>
      <c r="T88" s="50"/>
      <c r="U88" s="307">
        <f t="shared" si="90"/>
        <v>290</v>
      </c>
      <c r="V88" s="307">
        <f t="shared" si="91"/>
        <v>200</v>
      </c>
      <c r="W88" s="307">
        <f t="shared" si="92"/>
        <v>200</v>
      </c>
      <c r="X88" s="50"/>
      <c r="Y88" s="50"/>
      <c r="Z88" s="50"/>
      <c r="AA88" s="307">
        <f t="shared" si="93"/>
        <v>290</v>
      </c>
      <c r="AB88" s="307">
        <f t="shared" si="94"/>
        <v>200</v>
      </c>
      <c r="AC88" s="307">
        <f t="shared" si="95"/>
        <v>200</v>
      </c>
      <c r="AD88" s="50"/>
      <c r="AE88" s="50"/>
      <c r="AF88" s="50"/>
      <c r="AG88" s="307">
        <f t="shared" si="96"/>
        <v>290</v>
      </c>
      <c r="AH88" s="307">
        <f t="shared" si="97"/>
        <v>200</v>
      </c>
      <c r="AI88" s="307">
        <f t="shared" si="98"/>
        <v>200</v>
      </c>
    </row>
    <row r="89" spans="1:35" ht="22.5" customHeight="1" hidden="1">
      <c r="A89" s="110" t="s">
        <v>21</v>
      </c>
      <c r="B89" s="18" t="s">
        <v>22</v>
      </c>
      <c r="C89" s="170">
        <f aca="true" t="shared" si="113" ref="C89:H89">SUM(C90+C112+C126+C116)</f>
        <v>684.2</v>
      </c>
      <c r="D89" s="170">
        <f t="shared" si="113"/>
        <v>514</v>
      </c>
      <c r="E89" s="170">
        <f t="shared" si="113"/>
        <v>514</v>
      </c>
      <c r="F89" s="170">
        <f t="shared" si="113"/>
        <v>0</v>
      </c>
      <c r="G89" s="170">
        <f t="shared" si="113"/>
        <v>0</v>
      </c>
      <c r="H89" s="170">
        <f t="shared" si="113"/>
        <v>0</v>
      </c>
      <c r="I89" s="19">
        <f t="shared" si="84"/>
        <v>684.2</v>
      </c>
      <c r="J89" s="19">
        <f t="shared" si="85"/>
        <v>514</v>
      </c>
      <c r="K89" s="19">
        <f t="shared" si="86"/>
        <v>514</v>
      </c>
      <c r="L89" s="170">
        <f>SUM(L90+L112+L126+L116)</f>
        <v>0</v>
      </c>
      <c r="M89" s="170">
        <f>SUM(M90+M112+M126+M116)</f>
        <v>0</v>
      </c>
      <c r="N89" s="170">
        <f>SUM(N90+N112+N126+N116)</f>
        <v>0</v>
      </c>
      <c r="O89" s="19">
        <f t="shared" si="87"/>
        <v>684.2</v>
      </c>
      <c r="P89" s="19">
        <f t="shared" si="88"/>
        <v>514</v>
      </c>
      <c r="Q89" s="19">
        <f t="shared" si="89"/>
        <v>514</v>
      </c>
      <c r="R89" s="170">
        <f>SUM(R90+R112+R126+R116)</f>
        <v>0</v>
      </c>
      <c r="S89" s="170">
        <f>SUM(S90+S112+S126+S116)</f>
        <v>0</v>
      </c>
      <c r="T89" s="170">
        <f>SUM(T90+T112+T126+T116)</f>
        <v>0</v>
      </c>
      <c r="U89" s="19">
        <f t="shared" si="90"/>
        <v>684.2</v>
      </c>
      <c r="V89" s="19">
        <f t="shared" si="91"/>
        <v>514</v>
      </c>
      <c r="W89" s="19">
        <f t="shared" si="92"/>
        <v>514</v>
      </c>
      <c r="X89" s="170">
        <f>SUM(X90+X112+X126+X116)</f>
        <v>0</v>
      </c>
      <c r="Y89" s="170">
        <f>SUM(Y90+Y112+Y126+Y116)</f>
        <v>0</v>
      </c>
      <c r="Z89" s="170">
        <f>SUM(Z90+Z112+Z126+Z116)</f>
        <v>0</v>
      </c>
      <c r="AA89" s="19">
        <f t="shared" si="93"/>
        <v>684.2</v>
      </c>
      <c r="AB89" s="19">
        <f t="shared" si="94"/>
        <v>514</v>
      </c>
      <c r="AC89" s="19">
        <f t="shared" si="95"/>
        <v>514</v>
      </c>
      <c r="AD89" s="170">
        <f>SUM(AD90+AD112+AD126+AD116)</f>
        <v>0</v>
      </c>
      <c r="AE89" s="170">
        <f>SUM(AE90+AE112+AE126+AE116)</f>
        <v>0</v>
      </c>
      <c r="AF89" s="170">
        <f>SUM(AF90+AF112+AF126+AF116)</f>
        <v>0</v>
      </c>
      <c r="AG89" s="19">
        <f t="shared" si="96"/>
        <v>684.2</v>
      </c>
      <c r="AH89" s="19">
        <f t="shared" si="97"/>
        <v>514</v>
      </c>
      <c r="AI89" s="19">
        <f t="shared" si="98"/>
        <v>514</v>
      </c>
    </row>
    <row r="90" spans="1:35" ht="35.25" customHeight="1" hidden="1">
      <c r="A90" s="290" t="s">
        <v>472</v>
      </c>
      <c r="B90" s="291" t="s">
        <v>473</v>
      </c>
      <c r="C90" s="86">
        <f aca="true" t="shared" si="114" ref="C90:H90">SUM(C91+C93+C95+C97+C99+C101+C104+C106+C108)</f>
        <v>659.7</v>
      </c>
      <c r="D90" s="86">
        <f t="shared" si="114"/>
        <v>494</v>
      </c>
      <c r="E90" s="86">
        <f t="shared" si="114"/>
        <v>494</v>
      </c>
      <c r="F90" s="86">
        <f t="shared" si="114"/>
        <v>0</v>
      </c>
      <c r="G90" s="86">
        <f t="shared" si="114"/>
        <v>0</v>
      </c>
      <c r="H90" s="86">
        <f t="shared" si="114"/>
        <v>0</v>
      </c>
      <c r="I90" s="25">
        <f t="shared" si="84"/>
        <v>659.7</v>
      </c>
      <c r="J90" s="25">
        <f t="shared" si="85"/>
        <v>494</v>
      </c>
      <c r="K90" s="25">
        <f t="shared" si="86"/>
        <v>494</v>
      </c>
      <c r="L90" s="86">
        <f>SUM(L91+L93+L95+L97+L99+L101+L104+L106+L108)</f>
        <v>0</v>
      </c>
      <c r="M90" s="86">
        <f>SUM(M91+M93+M95+M97+M99+M101+M104+M106+M108)</f>
        <v>0</v>
      </c>
      <c r="N90" s="86">
        <f>SUM(N91+N93+N95+N97+N99+N101+N104+N106+N108)</f>
        <v>0</v>
      </c>
      <c r="O90" s="25">
        <f t="shared" si="87"/>
        <v>659.7</v>
      </c>
      <c r="P90" s="25">
        <f t="shared" si="88"/>
        <v>494</v>
      </c>
      <c r="Q90" s="25">
        <f t="shared" si="89"/>
        <v>494</v>
      </c>
      <c r="R90" s="86">
        <f>SUM(R91+R93+R95+R97+R99+R101+R104+R106+R108)</f>
        <v>0</v>
      </c>
      <c r="S90" s="86">
        <f>SUM(S91+S93+S95+S97+S99+S101+S104+S106+S108)</f>
        <v>0</v>
      </c>
      <c r="T90" s="86">
        <f>SUM(T91+T93+T95+T97+T99+T101+T104+T106+T108)</f>
        <v>0</v>
      </c>
      <c r="U90" s="25">
        <f t="shared" si="90"/>
        <v>659.7</v>
      </c>
      <c r="V90" s="25">
        <f t="shared" si="91"/>
        <v>494</v>
      </c>
      <c r="W90" s="25">
        <f t="shared" si="92"/>
        <v>494</v>
      </c>
      <c r="X90" s="86">
        <f>SUM(X91+X93+X95+X97+X99+X101+X104+X106+X108)</f>
        <v>0</v>
      </c>
      <c r="Y90" s="86">
        <f>SUM(Y91+Y93+Y95+Y97+Y99+Y101+Y104+Y106+Y108)</f>
        <v>0</v>
      </c>
      <c r="Z90" s="86">
        <f>SUM(Z91+Z93+Z95+Z97+Z99+Z101+Z104+Z106+Z108)</f>
        <v>0</v>
      </c>
      <c r="AA90" s="25">
        <f t="shared" si="93"/>
        <v>659.7</v>
      </c>
      <c r="AB90" s="25">
        <f t="shared" si="94"/>
        <v>494</v>
      </c>
      <c r="AC90" s="25">
        <f t="shared" si="95"/>
        <v>494</v>
      </c>
      <c r="AD90" s="86">
        <f>SUM(AD91+AD93+AD95+AD97+AD99+AD101+AD104+AD106+AD108)</f>
        <v>0</v>
      </c>
      <c r="AE90" s="86">
        <f>SUM(AE91+AE93+AE95+AE97+AE99+AE101+AE104+AE106+AE108)</f>
        <v>0</v>
      </c>
      <c r="AF90" s="86">
        <f>SUM(AF91+AF93+AF95+AF97+AF99+AF101+AF104+AF106+AF108)</f>
        <v>0</v>
      </c>
      <c r="AG90" s="25">
        <f t="shared" si="96"/>
        <v>659.7</v>
      </c>
      <c r="AH90" s="25">
        <f t="shared" si="97"/>
        <v>494</v>
      </c>
      <c r="AI90" s="25">
        <f t="shared" si="98"/>
        <v>494</v>
      </c>
    </row>
    <row r="91" spans="1:35" ht="66" customHeight="1" hidden="1">
      <c r="A91" s="287" t="s">
        <v>227</v>
      </c>
      <c r="B91" s="288" t="s">
        <v>228</v>
      </c>
      <c r="C91" s="289">
        <f aca="true" t="shared" si="115" ref="C91:H91">SUM(C92)</f>
        <v>13</v>
      </c>
      <c r="D91" s="289">
        <f t="shared" si="115"/>
        <v>13</v>
      </c>
      <c r="E91" s="289">
        <f t="shared" si="115"/>
        <v>13</v>
      </c>
      <c r="F91" s="289">
        <f t="shared" si="115"/>
        <v>0</v>
      </c>
      <c r="G91" s="289">
        <f t="shared" si="115"/>
        <v>0</v>
      </c>
      <c r="H91" s="289">
        <f t="shared" si="115"/>
        <v>0</v>
      </c>
      <c r="I91" s="308">
        <f t="shared" si="84"/>
        <v>13</v>
      </c>
      <c r="J91" s="308">
        <f t="shared" si="85"/>
        <v>13</v>
      </c>
      <c r="K91" s="308">
        <f t="shared" si="86"/>
        <v>13</v>
      </c>
      <c r="L91" s="289">
        <f>SUM(L92)</f>
        <v>0</v>
      </c>
      <c r="M91" s="289">
        <f>SUM(M92)</f>
        <v>0</v>
      </c>
      <c r="N91" s="289">
        <f>SUM(N92)</f>
        <v>0</v>
      </c>
      <c r="O91" s="308">
        <f t="shared" si="87"/>
        <v>13</v>
      </c>
      <c r="P91" s="308">
        <f t="shared" si="88"/>
        <v>13</v>
      </c>
      <c r="Q91" s="308">
        <f t="shared" si="89"/>
        <v>13</v>
      </c>
      <c r="R91" s="289">
        <f>SUM(R92)</f>
        <v>0</v>
      </c>
      <c r="S91" s="289">
        <f>SUM(S92)</f>
        <v>0</v>
      </c>
      <c r="T91" s="289">
        <f>SUM(T92)</f>
        <v>0</v>
      </c>
      <c r="U91" s="308">
        <f t="shared" si="90"/>
        <v>13</v>
      </c>
      <c r="V91" s="308">
        <f t="shared" si="91"/>
        <v>13</v>
      </c>
      <c r="W91" s="308">
        <f t="shared" si="92"/>
        <v>13</v>
      </c>
      <c r="X91" s="289">
        <f>SUM(X92)</f>
        <v>0</v>
      </c>
      <c r="Y91" s="289">
        <f>SUM(Y92)</f>
        <v>0</v>
      </c>
      <c r="Z91" s="289">
        <f>SUM(Z92)</f>
        <v>0</v>
      </c>
      <c r="AA91" s="308">
        <f t="shared" si="93"/>
        <v>13</v>
      </c>
      <c r="AB91" s="308">
        <f t="shared" si="94"/>
        <v>13</v>
      </c>
      <c r="AC91" s="308">
        <f t="shared" si="95"/>
        <v>13</v>
      </c>
      <c r="AD91" s="289">
        <f>SUM(AD92)</f>
        <v>0</v>
      </c>
      <c r="AE91" s="289">
        <f>SUM(AE92)</f>
        <v>0</v>
      </c>
      <c r="AF91" s="289">
        <f>SUM(AF92)</f>
        <v>0</v>
      </c>
      <c r="AG91" s="308">
        <f t="shared" si="96"/>
        <v>13</v>
      </c>
      <c r="AH91" s="308">
        <f t="shared" si="97"/>
        <v>13</v>
      </c>
      <c r="AI91" s="308">
        <f t="shared" si="98"/>
        <v>13</v>
      </c>
    </row>
    <row r="92" spans="1:35" ht="82.5" customHeight="1" hidden="1">
      <c r="A92" s="284" t="s">
        <v>229</v>
      </c>
      <c r="B92" s="285" t="s">
        <v>230</v>
      </c>
      <c r="C92" s="286">
        <v>13</v>
      </c>
      <c r="D92" s="286">
        <v>13</v>
      </c>
      <c r="E92" s="286">
        <v>13</v>
      </c>
      <c r="F92" s="286"/>
      <c r="G92" s="286"/>
      <c r="H92" s="286"/>
      <c r="I92" s="75">
        <f t="shared" si="84"/>
        <v>13</v>
      </c>
      <c r="J92" s="75">
        <f t="shared" si="85"/>
        <v>13</v>
      </c>
      <c r="K92" s="75">
        <f t="shared" si="86"/>
        <v>13</v>
      </c>
      <c r="L92" s="286"/>
      <c r="M92" s="286"/>
      <c r="N92" s="286"/>
      <c r="O92" s="75">
        <f t="shared" si="87"/>
        <v>13</v>
      </c>
      <c r="P92" s="75">
        <f t="shared" si="88"/>
        <v>13</v>
      </c>
      <c r="Q92" s="75">
        <f t="shared" si="89"/>
        <v>13</v>
      </c>
      <c r="R92" s="286"/>
      <c r="S92" s="286"/>
      <c r="T92" s="286"/>
      <c r="U92" s="75">
        <f t="shared" si="90"/>
        <v>13</v>
      </c>
      <c r="V92" s="75">
        <f t="shared" si="91"/>
        <v>13</v>
      </c>
      <c r="W92" s="75">
        <f t="shared" si="92"/>
        <v>13</v>
      </c>
      <c r="X92" s="286"/>
      <c r="Y92" s="286"/>
      <c r="Z92" s="286"/>
      <c r="AA92" s="75">
        <f t="shared" si="93"/>
        <v>13</v>
      </c>
      <c r="AB92" s="75">
        <f t="shared" si="94"/>
        <v>13</v>
      </c>
      <c r="AC92" s="75">
        <f t="shared" si="95"/>
        <v>13</v>
      </c>
      <c r="AD92" s="286"/>
      <c r="AE92" s="286"/>
      <c r="AF92" s="286"/>
      <c r="AG92" s="75">
        <f t="shared" si="96"/>
        <v>13</v>
      </c>
      <c r="AH92" s="75">
        <f t="shared" si="97"/>
        <v>13</v>
      </c>
      <c r="AI92" s="75">
        <f t="shared" si="98"/>
        <v>13</v>
      </c>
    </row>
    <row r="93" spans="1:35" ht="84" customHeight="1" hidden="1">
      <c r="A93" s="282" t="s">
        <v>231</v>
      </c>
      <c r="B93" s="283" t="s">
        <v>232</v>
      </c>
      <c r="C93" s="31">
        <f aca="true" t="shared" si="116" ref="C93:H93">SUM(C94)</f>
        <v>138</v>
      </c>
      <c r="D93" s="31">
        <f t="shared" si="116"/>
        <v>88</v>
      </c>
      <c r="E93" s="31">
        <f t="shared" si="116"/>
        <v>88</v>
      </c>
      <c r="F93" s="31">
        <f t="shared" si="116"/>
        <v>0</v>
      </c>
      <c r="G93" s="31">
        <f t="shared" si="116"/>
        <v>0</v>
      </c>
      <c r="H93" s="31">
        <f t="shared" si="116"/>
        <v>0</v>
      </c>
      <c r="I93" s="312">
        <f t="shared" si="84"/>
        <v>138</v>
      </c>
      <c r="J93" s="312">
        <f t="shared" si="85"/>
        <v>88</v>
      </c>
      <c r="K93" s="312">
        <f t="shared" si="86"/>
        <v>88</v>
      </c>
      <c r="L93" s="31">
        <f>SUM(L94)</f>
        <v>0</v>
      </c>
      <c r="M93" s="31">
        <f>SUM(M94)</f>
        <v>0</v>
      </c>
      <c r="N93" s="31">
        <f>SUM(N94)</f>
        <v>0</v>
      </c>
      <c r="O93" s="312">
        <f t="shared" si="87"/>
        <v>138</v>
      </c>
      <c r="P93" s="312">
        <f t="shared" si="88"/>
        <v>88</v>
      </c>
      <c r="Q93" s="312">
        <f t="shared" si="89"/>
        <v>88</v>
      </c>
      <c r="R93" s="31">
        <f>SUM(R94)</f>
        <v>0</v>
      </c>
      <c r="S93" s="31">
        <f>SUM(S94)</f>
        <v>0</v>
      </c>
      <c r="T93" s="31">
        <f>SUM(T94)</f>
        <v>0</v>
      </c>
      <c r="U93" s="312">
        <f t="shared" si="90"/>
        <v>138</v>
      </c>
      <c r="V93" s="312">
        <f t="shared" si="91"/>
        <v>88</v>
      </c>
      <c r="W93" s="312">
        <f t="shared" si="92"/>
        <v>88</v>
      </c>
      <c r="X93" s="31">
        <f>SUM(X94)</f>
        <v>0</v>
      </c>
      <c r="Y93" s="31">
        <f>SUM(Y94)</f>
        <v>0</v>
      </c>
      <c r="Z93" s="31">
        <f>SUM(Z94)</f>
        <v>0</v>
      </c>
      <c r="AA93" s="312">
        <f t="shared" si="93"/>
        <v>138</v>
      </c>
      <c r="AB93" s="312">
        <f t="shared" si="94"/>
        <v>88</v>
      </c>
      <c r="AC93" s="312">
        <f t="shared" si="95"/>
        <v>88</v>
      </c>
      <c r="AD93" s="31">
        <f>SUM(AD94)</f>
        <v>0</v>
      </c>
      <c r="AE93" s="31">
        <f>SUM(AE94)</f>
        <v>0</v>
      </c>
      <c r="AF93" s="31">
        <f>SUM(AF94)</f>
        <v>0</v>
      </c>
      <c r="AG93" s="312">
        <f t="shared" si="96"/>
        <v>138</v>
      </c>
      <c r="AH93" s="312">
        <f t="shared" si="97"/>
        <v>88</v>
      </c>
      <c r="AI93" s="312">
        <f t="shared" si="98"/>
        <v>88</v>
      </c>
    </row>
    <row r="94" spans="1:35" ht="99.75" customHeight="1" hidden="1">
      <c r="A94" s="284" t="s">
        <v>234</v>
      </c>
      <c r="B94" s="285" t="s">
        <v>233</v>
      </c>
      <c r="C94" s="286">
        <f>88+50</f>
        <v>138</v>
      </c>
      <c r="D94" s="286">
        <v>88</v>
      </c>
      <c r="E94" s="286">
        <v>88</v>
      </c>
      <c r="F94" s="286"/>
      <c r="G94" s="286"/>
      <c r="H94" s="286"/>
      <c r="I94" s="75">
        <f t="shared" si="84"/>
        <v>138</v>
      </c>
      <c r="J94" s="75">
        <f t="shared" si="85"/>
        <v>88</v>
      </c>
      <c r="K94" s="75">
        <f t="shared" si="86"/>
        <v>88</v>
      </c>
      <c r="L94" s="286"/>
      <c r="M94" s="286"/>
      <c r="N94" s="286"/>
      <c r="O94" s="75">
        <f t="shared" si="87"/>
        <v>138</v>
      </c>
      <c r="P94" s="75">
        <f t="shared" si="88"/>
        <v>88</v>
      </c>
      <c r="Q94" s="75">
        <f t="shared" si="89"/>
        <v>88</v>
      </c>
      <c r="R94" s="286"/>
      <c r="S94" s="286"/>
      <c r="T94" s="286"/>
      <c r="U94" s="75">
        <f t="shared" si="90"/>
        <v>138</v>
      </c>
      <c r="V94" s="75">
        <f t="shared" si="91"/>
        <v>88</v>
      </c>
      <c r="W94" s="75">
        <f t="shared" si="92"/>
        <v>88</v>
      </c>
      <c r="X94" s="286"/>
      <c r="Y94" s="286"/>
      <c r="Z94" s="286"/>
      <c r="AA94" s="75">
        <f t="shared" si="93"/>
        <v>138</v>
      </c>
      <c r="AB94" s="75">
        <f t="shared" si="94"/>
        <v>88</v>
      </c>
      <c r="AC94" s="75">
        <f t="shared" si="95"/>
        <v>88</v>
      </c>
      <c r="AD94" s="286"/>
      <c r="AE94" s="286"/>
      <c r="AF94" s="286"/>
      <c r="AG94" s="75">
        <f t="shared" si="96"/>
        <v>138</v>
      </c>
      <c r="AH94" s="75">
        <f t="shared" si="97"/>
        <v>88</v>
      </c>
      <c r="AI94" s="75">
        <f t="shared" si="98"/>
        <v>88</v>
      </c>
    </row>
    <row r="95" spans="1:35" ht="66.75" customHeight="1" hidden="1">
      <c r="A95" s="282" t="s">
        <v>237</v>
      </c>
      <c r="B95" s="283" t="s">
        <v>235</v>
      </c>
      <c r="C95" s="31">
        <f aca="true" t="shared" si="117" ref="C95:H95">SUM(C96)</f>
        <v>11</v>
      </c>
      <c r="D95" s="31">
        <f t="shared" si="117"/>
        <v>11</v>
      </c>
      <c r="E95" s="31">
        <f t="shared" si="117"/>
        <v>11</v>
      </c>
      <c r="F95" s="31">
        <f t="shared" si="117"/>
        <v>0</v>
      </c>
      <c r="G95" s="31">
        <f t="shared" si="117"/>
        <v>0</v>
      </c>
      <c r="H95" s="31">
        <f t="shared" si="117"/>
        <v>0</v>
      </c>
      <c r="I95" s="312">
        <f t="shared" si="84"/>
        <v>11</v>
      </c>
      <c r="J95" s="312">
        <f t="shared" si="85"/>
        <v>11</v>
      </c>
      <c r="K95" s="312">
        <f t="shared" si="86"/>
        <v>11</v>
      </c>
      <c r="L95" s="31">
        <f>SUM(L96)</f>
        <v>0</v>
      </c>
      <c r="M95" s="31">
        <f>SUM(M96)</f>
        <v>0</v>
      </c>
      <c r="N95" s="31">
        <f>SUM(N96)</f>
        <v>0</v>
      </c>
      <c r="O95" s="312">
        <f t="shared" si="87"/>
        <v>11</v>
      </c>
      <c r="P95" s="312">
        <f t="shared" si="88"/>
        <v>11</v>
      </c>
      <c r="Q95" s="312">
        <f t="shared" si="89"/>
        <v>11</v>
      </c>
      <c r="R95" s="31">
        <f>SUM(R96)</f>
        <v>0</v>
      </c>
      <c r="S95" s="31">
        <f>SUM(S96)</f>
        <v>0</v>
      </c>
      <c r="T95" s="31">
        <f>SUM(T96)</f>
        <v>0</v>
      </c>
      <c r="U95" s="312">
        <f t="shared" si="90"/>
        <v>11</v>
      </c>
      <c r="V95" s="312">
        <f t="shared" si="91"/>
        <v>11</v>
      </c>
      <c r="W95" s="312">
        <f t="shared" si="92"/>
        <v>11</v>
      </c>
      <c r="X95" s="31">
        <f>SUM(X96)</f>
        <v>0</v>
      </c>
      <c r="Y95" s="31">
        <f>SUM(Y96)</f>
        <v>0</v>
      </c>
      <c r="Z95" s="31">
        <f>SUM(Z96)</f>
        <v>0</v>
      </c>
      <c r="AA95" s="312">
        <f t="shared" si="93"/>
        <v>11</v>
      </c>
      <c r="AB95" s="312">
        <f t="shared" si="94"/>
        <v>11</v>
      </c>
      <c r="AC95" s="312">
        <f t="shared" si="95"/>
        <v>11</v>
      </c>
      <c r="AD95" s="31">
        <f>SUM(AD96)</f>
        <v>0</v>
      </c>
      <c r="AE95" s="31">
        <f>SUM(AE96)</f>
        <v>0</v>
      </c>
      <c r="AF95" s="31">
        <f>SUM(AF96)</f>
        <v>0</v>
      </c>
      <c r="AG95" s="312">
        <f t="shared" si="96"/>
        <v>11</v>
      </c>
      <c r="AH95" s="312">
        <f t="shared" si="97"/>
        <v>11</v>
      </c>
      <c r="AI95" s="312">
        <f t="shared" si="98"/>
        <v>11</v>
      </c>
    </row>
    <row r="96" spans="1:35" ht="82.5" customHeight="1" hidden="1">
      <c r="A96" s="284" t="s">
        <v>238</v>
      </c>
      <c r="B96" s="285" t="s">
        <v>236</v>
      </c>
      <c r="C96" s="286">
        <v>11</v>
      </c>
      <c r="D96" s="286">
        <v>11</v>
      </c>
      <c r="E96" s="286">
        <v>11</v>
      </c>
      <c r="F96" s="286"/>
      <c r="G96" s="286"/>
      <c r="H96" s="286"/>
      <c r="I96" s="75">
        <f t="shared" si="84"/>
        <v>11</v>
      </c>
      <c r="J96" s="75">
        <f t="shared" si="85"/>
        <v>11</v>
      </c>
      <c r="K96" s="75">
        <f t="shared" si="86"/>
        <v>11</v>
      </c>
      <c r="L96" s="286"/>
      <c r="M96" s="286"/>
      <c r="N96" s="286"/>
      <c r="O96" s="75">
        <f t="shared" si="87"/>
        <v>11</v>
      </c>
      <c r="P96" s="75">
        <f t="shared" si="88"/>
        <v>11</v>
      </c>
      <c r="Q96" s="75">
        <f t="shared" si="89"/>
        <v>11</v>
      </c>
      <c r="R96" s="286"/>
      <c r="S96" s="286"/>
      <c r="T96" s="286"/>
      <c r="U96" s="75">
        <f t="shared" si="90"/>
        <v>11</v>
      </c>
      <c r="V96" s="75">
        <f t="shared" si="91"/>
        <v>11</v>
      </c>
      <c r="W96" s="75">
        <f t="shared" si="92"/>
        <v>11</v>
      </c>
      <c r="X96" s="286"/>
      <c r="Y96" s="286"/>
      <c r="Z96" s="286"/>
      <c r="AA96" s="75">
        <f t="shared" si="93"/>
        <v>11</v>
      </c>
      <c r="AB96" s="75">
        <f t="shared" si="94"/>
        <v>11</v>
      </c>
      <c r="AC96" s="75">
        <f t="shared" si="95"/>
        <v>11</v>
      </c>
      <c r="AD96" s="286"/>
      <c r="AE96" s="286"/>
      <c r="AF96" s="286"/>
      <c r="AG96" s="75">
        <f t="shared" si="96"/>
        <v>11</v>
      </c>
      <c r="AH96" s="75">
        <f t="shared" si="97"/>
        <v>11</v>
      </c>
      <c r="AI96" s="75">
        <f t="shared" si="98"/>
        <v>11</v>
      </c>
    </row>
    <row r="97" spans="1:35" ht="67.5" customHeight="1" hidden="1">
      <c r="A97" s="282" t="s">
        <v>241</v>
      </c>
      <c r="B97" s="283" t="s">
        <v>239</v>
      </c>
      <c r="C97" s="31">
        <f aca="true" t="shared" si="118" ref="C97:H97">SUM(C98)</f>
        <v>38</v>
      </c>
      <c r="D97" s="31">
        <f t="shared" si="118"/>
        <v>38</v>
      </c>
      <c r="E97" s="31">
        <f t="shared" si="118"/>
        <v>38</v>
      </c>
      <c r="F97" s="31">
        <f t="shared" si="118"/>
        <v>0</v>
      </c>
      <c r="G97" s="31">
        <f t="shared" si="118"/>
        <v>0</v>
      </c>
      <c r="H97" s="31">
        <f t="shared" si="118"/>
        <v>0</v>
      </c>
      <c r="I97" s="312">
        <f t="shared" si="84"/>
        <v>38</v>
      </c>
      <c r="J97" s="312">
        <f t="shared" si="85"/>
        <v>38</v>
      </c>
      <c r="K97" s="312">
        <f t="shared" si="86"/>
        <v>38</v>
      </c>
      <c r="L97" s="31">
        <f>SUM(L98)</f>
        <v>0</v>
      </c>
      <c r="M97" s="31">
        <f>SUM(M98)</f>
        <v>0</v>
      </c>
      <c r="N97" s="31">
        <f>SUM(N98)</f>
        <v>0</v>
      </c>
      <c r="O97" s="312">
        <f t="shared" si="87"/>
        <v>38</v>
      </c>
      <c r="P97" s="312">
        <f t="shared" si="88"/>
        <v>38</v>
      </c>
      <c r="Q97" s="312">
        <f t="shared" si="89"/>
        <v>38</v>
      </c>
      <c r="R97" s="31">
        <f>SUM(R98)</f>
        <v>0</v>
      </c>
      <c r="S97" s="31">
        <f>SUM(S98)</f>
        <v>0</v>
      </c>
      <c r="T97" s="31">
        <f>SUM(T98)</f>
        <v>0</v>
      </c>
      <c r="U97" s="312">
        <f t="shared" si="90"/>
        <v>38</v>
      </c>
      <c r="V97" s="312">
        <f t="shared" si="91"/>
        <v>38</v>
      </c>
      <c r="W97" s="312">
        <f t="shared" si="92"/>
        <v>38</v>
      </c>
      <c r="X97" s="31">
        <f>SUM(X98)</f>
        <v>0</v>
      </c>
      <c r="Y97" s="31">
        <f>SUM(Y98)</f>
        <v>0</v>
      </c>
      <c r="Z97" s="31">
        <f>SUM(Z98)</f>
        <v>0</v>
      </c>
      <c r="AA97" s="312">
        <f t="shared" si="93"/>
        <v>38</v>
      </c>
      <c r="AB97" s="312">
        <f t="shared" si="94"/>
        <v>38</v>
      </c>
      <c r="AC97" s="312">
        <f t="shared" si="95"/>
        <v>38</v>
      </c>
      <c r="AD97" s="31">
        <f>SUM(AD98)</f>
        <v>0</v>
      </c>
      <c r="AE97" s="31">
        <f>SUM(AE98)</f>
        <v>0</v>
      </c>
      <c r="AF97" s="31">
        <f>SUM(AF98)</f>
        <v>0</v>
      </c>
      <c r="AG97" s="312">
        <f t="shared" si="96"/>
        <v>38</v>
      </c>
      <c r="AH97" s="312">
        <f t="shared" si="97"/>
        <v>38</v>
      </c>
      <c r="AI97" s="312">
        <f t="shared" si="98"/>
        <v>38</v>
      </c>
    </row>
    <row r="98" spans="1:35" ht="83.25" customHeight="1" hidden="1">
      <c r="A98" s="284" t="s">
        <v>243</v>
      </c>
      <c r="B98" s="285" t="s">
        <v>240</v>
      </c>
      <c r="C98" s="286">
        <v>38</v>
      </c>
      <c r="D98" s="286">
        <v>38</v>
      </c>
      <c r="E98" s="286">
        <v>38</v>
      </c>
      <c r="F98" s="286"/>
      <c r="G98" s="286"/>
      <c r="H98" s="286"/>
      <c r="I98" s="75">
        <f t="shared" si="84"/>
        <v>38</v>
      </c>
      <c r="J98" s="75">
        <f t="shared" si="85"/>
        <v>38</v>
      </c>
      <c r="K98" s="75">
        <f t="shared" si="86"/>
        <v>38</v>
      </c>
      <c r="L98" s="286"/>
      <c r="M98" s="286"/>
      <c r="N98" s="286"/>
      <c r="O98" s="75">
        <f t="shared" si="87"/>
        <v>38</v>
      </c>
      <c r="P98" s="75">
        <f t="shared" si="88"/>
        <v>38</v>
      </c>
      <c r="Q98" s="75">
        <f t="shared" si="89"/>
        <v>38</v>
      </c>
      <c r="R98" s="286"/>
      <c r="S98" s="286"/>
      <c r="T98" s="286"/>
      <c r="U98" s="75">
        <f t="shared" si="90"/>
        <v>38</v>
      </c>
      <c r="V98" s="75">
        <f t="shared" si="91"/>
        <v>38</v>
      </c>
      <c r="W98" s="75">
        <f t="shared" si="92"/>
        <v>38</v>
      </c>
      <c r="X98" s="286"/>
      <c r="Y98" s="286"/>
      <c r="Z98" s="286"/>
      <c r="AA98" s="75">
        <f t="shared" si="93"/>
        <v>38</v>
      </c>
      <c r="AB98" s="75">
        <f t="shared" si="94"/>
        <v>38</v>
      </c>
      <c r="AC98" s="75">
        <f t="shared" si="95"/>
        <v>38</v>
      </c>
      <c r="AD98" s="286"/>
      <c r="AE98" s="286"/>
      <c r="AF98" s="286"/>
      <c r="AG98" s="75">
        <f t="shared" si="96"/>
        <v>38</v>
      </c>
      <c r="AH98" s="75">
        <f t="shared" si="97"/>
        <v>38</v>
      </c>
      <c r="AI98" s="75">
        <f t="shared" si="98"/>
        <v>38</v>
      </c>
    </row>
    <row r="99" spans="1:35" ht="83.25" customHeight="1" hidden="1">
      <c r="A99" s="282" t="s">
        <v>246</v>
      </c>
      <c r="B99" s="283" t="s">
        <v>244</v>
      </c>
      <c r="C99" s="31">
        <f aca="true" t="shared" si="119" ref="C99:H99">SUM(C100)</f>
        <v>114</v>
      </c>
      <c r="D99" s="31">
        <f t="shared" si="119"/>
        <v>64</v>
      </c>
      <c r="E99" s="31">
        <f t="shared" si="119"/>
        <v>64</v>
      </c>
      <c r="F99" s="31">
        <f t="shared" si="119"/>
        <v>0</v>
      </c>
      <c r="G99" s="31">
        <f t="shared" si="119"/>
        <v>0</v>
      </c>
      <c r="H99" s="31">
        <f t="shared" si="119"/>
        <v>0</v>
      </c>
      <c r="I99" s="312">
        <f t="shared" si="84"/>
        <v>114</v>
      </c>
      <c r="J99" s="312">
        <f t="shared" si="85"/>
        <v>64</v>
      </c>
      <c r="K99" s="312">
        <f t="shared" si="86"/>
        <v>64</v>
      </c>
      <c r="L99" s="31">
        <f>SUM(L100)</f>
        <v>0</v>
      </c>
      <c r="M99" s="31">
        <f>SUM(M100)</f>
        <v>0</v>
      </c>
      <c r="N99" s="31">
        <f>SUM(N100)</f>
        <v>0</v>
      </c>
      <c r="O99" s="312">
        <f t="shared" si="87"/>
        <v>114</v>
      </c>
      <c r="P99" s="312">
        <f t="shared" si="88"/>
        <v>64</v>
      </c>
      <c r="Q99" s="312">
        <f t="shared" si="89"/>
        <v>64</v>
      </c>
      <c r="R99" s="31">
        <f>SUM(R100)</f>
        <v>0</v>
      </c>
      <c r="S99" s="31">
        <f>SUM(S100)</f>
        <v>0</v>
      </c>
      <c r="T99" s="31">
        <f>SUM(T100)</f>
        <v>0</v>
      </c>
      <c r="U99" s="312">
        <f t="shared" si="90"/>
        <v>114</v>
      </c>
      <c r="V99" s="312">
        <f t="shared" si="91"/>
        <v>64</v>
      </c>
      <c r="W99" s="312">
        <f t="shared" si="92"/>
        <v>64</v>
      </c>
      <c r="X99" s="31">
        <f>SUM(X100)</f>
        <v>0</v>
      </c>
      <c r="Y99" s="31">
        <f>SUM(Y100)</f>
        <v>0</v>
      </c>
      <c r="Z99" s="31">
        <f>SUM(Z100)</f>
        <v>0</v>
      </c>
      <c r="AA99" s="312">
        <f t="shared" si="93"/>
        <v>114</v>
      </c>
      <c r="AB99" s="312">
        <f t="shared" si="94"/>
        <v>64</v>
      </c>
      <c r="AC99" s="312">
        <f t="shared" si="95"/>
        <v>64</v>
      </c>
      <c r="AD99" s="31">
        <f>SUM(AD100)</f>
        <v>0</v>
      </c>
      <c r="AE99" s="31">
        <f>SUM(AE100)</f>
        <v>0</v>
      </c>
      <c r="AF99" s="31">
        <f>SUM(AF100)</f>
        <v>0</v>
      </c>
      <c r="AG99" s="312">
        <f t="shared" si="96"/>
        <v>114</v>
      </c>
      <c r="AH99" s="312">
        <f t="shared" si="97"/>
        <v>64</v>
      </c>
      <c r="AI99" s="312">
        <f t="shared" si="98"/>
        <v>64</v>
      </c>
    </row>
    <row r="100" spans="1:35" ht="99.75" customHeight="1" hidden="1">
      <c r="A100" s="284" t="s">
        <v>247</v>
      </c>
      <c r="B100" s="285" t="s">
        <v>245</v>
      </c>
      <c r="C100" s="286">
        <f>64+50</f>
        <v>114</v>
      </c>
      <c r="D100" s="286">
        <v>64</v>
      </c>
      <c r="E100" s="286">
        <v>64</v>
      </c>
      <c r="F100" s="286"/>
      <c r="G100" s="286"/>
      <c r="H100" s="286"/>
      <c r="I100" s="75">
        <f t="shared" si="84"/>
        <v>114</v>
      </c>
      <c r="J100" s="75">
        <f t="shared" si="85"/>
        <v>64</v>
      </c>
      <c r="K100" s="75">
        <f t="shared" si="86"/>
        <v>64</v>
      </c>
      <c r="L100" s="286"/>
      <c r="M100" s="286"/>
      <c r="N100" s="286"/>
      <c r="O100" s="75">
        <f t="shared" si="87"/>
        <v>114</v>
      </c>
      <c r="P100" s="75">
        <f t="shared" si="88"/>
        <v>64</v>
      </c>
      <c r="Q100" s="75">
        <f t="shared" si="89"/>
        <v>64</v>
      </c>
      <c r="R100" s="286"/>
      <c r="S100" s="286"/>
      <c r="T100" s="286"/>
      <c r="U100" s="75">
        <f t="shared" si="90"/>
        <v>114</v>
      </c>
      <c r="V100" s="75">
        <f t="shared" si="91"/>
        <v>64</v>
      </c>
      <c r="W100" s="75">
        <f t="shared" si="92"/>
        <v>64</v>
      </c>
      <c r="X100" s="286"/>
      <c r="Y100" s="286"/>
      <c r="Z100" s="286"/>
      <c r="AA100" s="75">
        <f t="shared" si="93"/>
        <v>114</v>
      </c>
      <c r="AB100" s="75">
        <f t="shared" si="94"/>
        <v>64</v>
      </c>
      <c r="AC100" s="75">
        <f t="shared" si="95"/>
        <v>64</v>
      </c>
      <c r="AD100" s="286"/>
      <c r="AE100" s="286"/>
      <c r="AF100" s="286"/>
      <c r="AG100" s="75">
        <f t="shared" si="96"/>
        <v>114</v>
      </c>
      <c r="AH100" s="75">
        <f t="shared" si="97"/>
        <v>64</v>
      </c>
      <c r="AI100" s="75">
        <f t="shared" si="98"/>
        <v>64</v>
      </c>
    </row>
    <row r="101" spans="1:35" ht="68.25" customHeight="1" hidden="1">
      <c r="A101" s="282" t="s">
        <v>251</v>
      </c>
      <c r="B101" s="283" t="s">
        <v>248</v>
      </c>
      <c r="C101" s="31">
        <f aca="true" t="shared" si="120" ref="C101:H101">SUM(C102)</f>
        <v>4</v>
      </c>
      <c r="D101" s="31">
        <f t="shared" si="120"/>
        <v>4</v>
      </c>
      <c r="E101" s="31">
        <f t="shared" si="120"/>
        <v>4</v>
      </c>
      <c r="F101" s="31">
        <f t="shared" si="120"/>
        <v>0</v>
      </c>
      <c r="G101" s="31">
        <f t="shared" si="120"/>
        <v>0</v>
      </c>
      <c r="H101" s="31">
        <f t="shared" si="120"/>
        <v>0</v>
      </c>
      <c r="I101" s="312">
        <f t="shared" si="84"/>
        <v>4</v>
      </c>
      <c r="J101" s="312">
        <f t="shared" si="85"/>
        <v>4</v>
      </c>
      <c r="K101" s="312">
        <f t="shared" si="86"/>
        <v>4</v>
      </c>
      <c r="L101" s="31">
        <f>SUM(L102)</f>
        <v>0</v>
      </c>
      <c r="M101" s="31">
        <f>SUM(M102)</f>
        <v>0</v>
      </c>
      <c r="N101" s="31">
        <f>SUM(N102)</f>
        <v>0</v>
      </c>
      <c r="O101" s="312">
        <f t="shared" si="87"/>
        <v>4</v>
      </c>
      <c r="P101" s="312">
        <f t="shared" si="88"/>
        <v>4</v>
      </c>
      <c r="Q101" s="312">
        <f t="shared" si="89"/>
        <v>4</v>
      </c>
      <c r="R101" s="31">
        <f>SUM(R102)</f>
        <v>0</v>
      </c>
      <c r="S101" s="31">
        <f>SUM(S102)</f>
        <v>0</v>
      </c>
      <c r="T101" s="31">
        <f>SUM(T102)</f>
        <v>0</v>
      </c>
      <c r="U101" s="312">
        <f t="shared" si="90"/>
        <v>4</v>
      </c>
      <c r="V101" s="312">
        <f t="shared" si="91"/>
        <v>4</v>
      </c>
      <c r="W101" s="312">
        <f t="shared" si="92"/>
        <v>4</v>
      </c>
      <c r="X101" s="31">
        <f>SUM(X102)</f>
        <v>0</v>
      </c>
      <c r="Y101" s="31">
        <f>SUM(Y102)</f>
        <v>0</v>
      </c>
      <c r="Z101" s="31">
        <f>SUM(Z102)</f>
        <v>0</v>
      </c>
      <c r="AA101" s="312">
        <f t="shared" si="93"/>
        <v>4</v>
      </c>
      <c r="AB101" s="312">
        <f t="shared" si="94"/>
        <v>4</v>
      </c>
      <c r="AC101" s="312">
        <f t="shared" si="95"/>
        <v>4</v>
      </c>
      <c r="AD101" s="31">
        <f>SUM(AD102)</f>
        <v>0</v>
      </c>
      <c r="AE101" s="31">
        <f>SUM(AE102)</f>
        <v>0</v>
      </c>
      <c r="AF101" s="31">
        <f>SUM(AF102)</f>
        <v>0</v>
      </c>
      <c r="AG101" s="312">
        <f t="shared" si="96"/>
        <v>4</v>
      </c>
      <c r="AH101" s="312">
        <f t="shared" si="97"/>
        <v>4</v>
      </c>
      <c r="AI101" s="312">
        <f t="shared" si="98"/>
        <v>4</v>
      </c>
    </row>
    <row r="102" spans="1:35" ht="117.75" customHeight="1" hidden="1">
      <c r="A102" s="284" t="s">
        <v>252</v>
      </c>
      <c r="B102" s="285" t="s">
        <v>249</v>
      </c>
      <c r="C102" s="286">
        <v>4</v>
      </c>
      <c r="D102" s="286">
        <v>4</v>
      </c>
      <c r="E102" s="286">
        <v>4</v>
      </c>
      <c r="F102" s="286"/>
      <c r="G102" s="286"/>
      <c r="H102" s="286"/>
      <c r="I102" s="75">
        <f t="shared" si="84"/>
        <v>4</v>
      </c>
      <c r="J102" s="75">
        <f t="shared" si="85"/>
        <v>4</v>
      </c>
      <c r="K102" s="75">
        <f t="shared" si="86"/>
        <v>4</v>
      </c>
      <c r="L102" s="286"/>
      <c r="M102" s="286"/>
      <c r="N102" s="286"/>
      <c r="O102" s="75">
        <f t="shared" si="87"/>
        <v>4</v>
      </c>
      <c r="P102" s="75">
        <f t="shared" si="88"/>
        <v>4</v>
      </c>
      <c r="Q102" s="75">
        <f t="shared" si="89"/>
        <v>4</v>
      </c>
      <c r="R102" s="286"/>
      <c r="S102" s="286"/>
      <c r="T102" s="286"/>
      <c r="U102" s="75">
        <f t="shared" si="90"/>
        <v>4</v>
      </c>
      <c r="V102" s="75">
        <f t="shared" si="91"/>
        <v>4</v>
      </c>
      <c r="W102" s="75">
        <f t="shared" si="92"/>
        <v>4</v>
      </c>
      <c r="X102" s="286"/>
      <c r="Y102" s="286"/>
      <c r="Z102" s="286"/>
      <c r="AA102" s="75">
        <f t="shared" si="93"/>
        <v>4</v>
      </c>
      <c r="AB102" s="75">
        <f t="shared" si="94"/>
        <v>4</v>
      </c>
      <c r="AC102" s="75">
        <f t="shared" si="95"/>
        <v>4</v>
      </c>
      <c r="AD102" s="286"/>
      <c r="AE102" s="286"/>
      <c r="AF102" s="286"/>
      <c r="AG102" s="75">
        <f t="shared" si="96"/>
        <v>4</v>
      </c>
      <c r="AH102" s="75">
        <f t="shared" si="97"/>
        <v>4</v>
      </c>
      <c r="AI102" s="75">
        <f t="shared" si="98"/>
        <v>4</v>
      </c>
    </row>
    <row r="103" spans="1:35" ht="207.75" customHeight="1" hidden="1">
      <c r="A103" s="284" t="s">
        <v>253</v>
      </c>
      <c r="B103" s="285" t="s">
        <v>250</v>
      </c>
      <c r="C103" s="31"/>
      <c r="D103" s="31"/>
      <c r="E103" s="31"/>
      <c r="F103" s="31"/>
      <c r="G103" s="31"/>
      <c r="H103" s="31"/>
      <c r="I103" s="312">
        <f t="shared" si="84"/>
        <v>0</v>
      </c>
      <c r="J103" s="312">
        <f t="shared" si="85"/>
        <v>0</v>
      </c>
      <c r="K103" s="312">
        <f t="shared" si="86"/>
        <v>0</v>
      </c>
      <c r="L103" s="31"/>
      <c r="M103" s="31"/>
      <c r="N103" s="31"/>
      <c r="O103" s="312">
        <f t="shared" si="87"/>
        <v>0</v>
      </c>
      <c r="P103" s="312">
        <f t="shared" si="88"/>
        <v>0</v>
      </c>
      <c r="Q103" s="312">
        <f t="shared" si="89"/>
        <v>0</v>
      </c>
      <c r="R103" s="31"/>
      <c r="S103" s="31"/>
      <c r="T103" s="31"/>
      <c r="U103" s="312">
        <f t="shared" si="90"/>
        <v>0</v>
      </c>
      <c r="V103" s="312">
        <f t="shared" si="91"/>
        <v>0</v>
      </c>
      <c r="W103" s="312">
        <f t="shared" si="92"/>
        <v>0</v>
      </c>
      <c r="X103" s="31"/>
      <c r="Y103" s="31"/>
      <c r="Z103" s="31"/>
      <c r="AA103" s="312">
        <f t="shared" si="93"/>
        <v>0</v>
      </c>
      <c r="AB103" s="312">
        <f t="shared" si="94"/>
        <v>0</v>
      </c>
      <c r="AC103" s="312">
        <f t="shared" si="95"/>
        <v>0</v>
      </c>
      <c r="AD103" s="31"/>
      <c r="AE103" s="31"/>
      <c r="AF103" s="31"/>
      <c r="AG103" s="312">
        <f t="shared" si="96"/>
        <v>0</v>
      </c>
      <c r="AH103" s="312">
        <f t="shared" si="97"/>
        <v>0</v>
      </c>
      <c r="AI103" s="312">
        <f t="shared" si="98"/>
        <v>0</v>
      </c>
    </row>
    <row r="104" spans="1:35" ht="69.75" customHeight="1" hidden="1">
      <c r="A104" s="282" t="s">
        <v>256</v>
      </c>
      <c r="B104" s="283" t="s">
        <v>254</v>
      </c>
      <c r="C104" s="31">
        <f aca="true" t="shared" si="121" ref="C104:H104">SUM(C105)</f>
        <v>3</v>
      </c>
      <c r="D104" s="31">
        <f t="shared" si="121"/>
        <v>3</v>
      </c>
      <c r="E104" s="31">
        <f t="shared" si="121"/>
        <v>3</v>
      </c>
      <c r="F104" s="31">
        <f t="shared" si="121"/>
        <v>0</v>
      </c>
      <c r="G104" s="31">
        <f t="shared" si="121"/>
        <v>0</v>
      </c>
      <c r="H104" s="31">
        <f t="shared" si="121"/>
        <v>0</v>
      </c>
      <c r="I104" s="312">
        <f t="shared" si="84"/>
        <v>3</v>
      </c>
      <c r="J104" s="312">
        <f t="shared" si="85"/>
        <v>3</v>
      </c>
      <c r="K104" s="312">
        <f t="shared" si="86"/>
        <v>3</v>
      </c>
      <c r="L104" s="31">
        <f>SUM(L105)</f>
        <v>0</v>
      </c>
      <c r="M104" s="31">
        <f>SUM(M105)</f>
        <v>0</v>
      </c>
      <c r="N104" s="31">
        <f>SUM(N105)</f>
        <v>0</v>
      </c>
      <c r="O104" s="312">
        <f t="shared" si="87"/>
        <v>3</v>
      </c>
      <c r="P104" s="312">
        <f t="shared" si="88"/>
        <v>3</v>
      </c>
      <c r="Q104" s="312">
        <f t="shared" si="89"/>
        <v>3</v>
      </c>
      <c r="R104" s="31">
        <f>SUM(R105)</f>
        <v>0</v>
      </c>
      <c r="S104" s="31">
        <f>SUM(S105)</f>
        <v>0</v>
      </c>
      <c r="T104" s="31">
        <f>SUM(T105)</f>
        <v>0</v>
      </c>
      <c r="U104" s="312">
        <f t="shared" si="90"/>
        <v>3</v>
      </c>
      <c r="V104" s="312">
        <f t="shared" si="91"/>
        <v>3</v>
      </c>
      <c r="W104" s="312">
        <f t="shared" si="92"/>
        <v>3</v>
      </c>
      <c r="X104" s="31">
        <f>SUM(X105)</f>
        <v>0</v>
      </c>
      <c r="Y104" s="31">
        <f>SUM(Y105)</f>
        <v>0</v>
      </c>
      <c r="Z104" s="31">
        <f>SUM(Z105)</f>
        <v>0</v>
      </c>
      <c r="AA104" s="312">
        <f t="shared" si="93"/>
        <v>3</v>
      </c>
      <c r="AB104" s="312">
        <f t="shared" si="94"/>
        <v>3</v>
      </c>
      <c r="AC104" s="312">
        <f t="shared" si="95"/>
        <v>3</v>
      </c>
      <c r="AD104" s="31">
        <f>SUM(AD105)</f>
        <v>0</v>
      </c>
      <c r="AE104" s="31">
        <f>SUM(AE105)</f>
        <v>0</v>
      </c>
      <c r="AF104" s="31">
        <f>SUM(AF105)</f>
        <v>0</v>
      </c>
      <c r="AG104" s="312">
        <f t="shared" si="96"/>
        <v>3</v>
      </c>
      <c r="AH104" s="312">
        <f t="shared" si="97"/>
        <v>3</v>
      </c>
      <c r="AI104" s="312">
        <f t="shared" si="98"/>
        <v>3</v>
      </c>
    </row>
    <row r="105" spans="1:35" ht="84.75" customHeight="1" hidden="1">
      <c r="A105" s="284" t="s">
        <v>257</v>
      </c>
      <c r="B105" s="285" t="s">
        <v>255</v>
      </c>
      <c r="C105" s="286">
        <v>3</v>
      </c>
      <c r="D105" s="286">
        <v>3</v>
      </c>
      <c r="E105" s="286">
        <v>3</v>
      </c>
      <c r="F105" s="286"/>
      <c r="G105" s="286"/>
      <c r="H105" s="286"/>
      <c r="I105" s="75">
        <f t="shared" si="84"/>
        <v>3</v>
      </c>
      <c r="J105" s="75">
        <f t="shared" si="85"/>
        <v>3</v>
      </c>
      <c r="K105" s="75">
        <f t="shared" si="86"/>
        <v>3</v>
      </c>
      <c r="L105" s="286"/>
      <c r="M105" s="286"/>
      <c r="N105" s="286"/>
      <c r="O105" s="75">
        <f t="shared" si="87"/>
        <v>3</v>
      </c>
      <c r="P105" s="75">
        <f t="shared" si="88"/>
        <v>3</v>
      </c>
      <c r="Q105" s="75">
        <f t="shared" si="89"/>
        <v>3</v>
      </c>
      <c r="R105" s="286"/>
      <c r="S105" s="286"/>
      <c r="T105" s="286"/>
      <c r="U105" s="75">
        <f t="shared" si="90"/>
        <v>3</v>
      </c>
      <c r="V105" s="75">
        <f t="shared" si="91"/>
        <v>3</v>
      </c>
      <c r="W105" s="75">
        <f t="shared" si="92"/>
        <v>3</v>
      </c>
      <c r="X105" s="286"/>
      <c r="Y105" s="286"/>
      <c r="Z105" s="286"/>
      <c r="AA105" s="75">
        <f t="shared" si="93"/>
        <v>3</v>
      </c>
      <c r="AB105" s="75">
        <f t="shared" si="94"/>
        <v>3</v>
      </c>
      <c r="AC105" s="75">
        <f t="shared" si="95"/>
        <v>3</v>
      </c>
      <c r="AD105" s="286"/>
      <c r="AE105" s="286"/>
      <c r="AF105" s="286"/>
      <c r="AG105" s="75">
        <f t="shared" si="96"/>
        <v>3</v>
      </c>
      <c r="AH105" s="75">
        <f t="shared" si="97"/>
        <v>3</v>
      </c>
      <c r="AI105" s="75">
        <f t="shared" si="98"/>
        <v>3</v>
      </c>
    </row>
    <row r="106" spans="1:35" ht="64.5" customHeight="1" hidden="1">
      <c r="A106" s="282" t="s">
        <v>260</v>
      </c>
      <c r="B106" s="283" t="s">
        <v>258</v>
      </c>
      <c r="C106" s="31">
        <f aca="true" t="shared" si="122" ref="C106:H106">SUM(C107)</f>
        <v>220</v>
      </c>
      <c r="D106" s="31">
        <f t="shared" si="122"/>
        <v>185</v>
      </c>
      <c r="E106" s="31">
        <f t="shared" si="122"/>
        <v>185</v>
      </c>
      <c r="F106" s="31">
        <f t="shared" si="122"/>
        <v>0</v>
      </c>
      <c r="G106" s="31">
        <f t="shared" si="122"/>
        <v>0</v>
      </c>
      <c r="H106" s="31">
        <f t="shared" si="122"/>
        <v>0</v>
      </c>
      <c r="I106" s="312">
        <f t="shared" si="84"/>
        <v>220</v>
      </c>
      <c r="J106" s="312">
        <f t="shared" si="85"/>
        <v>185</v>
      </c>
      <c r="K106" s="312">
        <f t="shared" si="86"/>
        <v>185</v>
      </c>
      <c r="L106" s="31">
        <f>SUM(L107)</f>
        <v>0</v>
      </c>
      <c r="M106" s="31">
        <f>SUM(M107)</f>
        <v>0</v>
      </c>
      <c r="N106" s="31">
        <f>SUM(N107)</f>
        <v>0</v>
      </c>
      <c r="O106" s="312">
        <f t="shared" si="87"/>
        <v>220</v>
      </c>
      <c r="P106" s="312">
        <f t="shared" si="88"/>
        <v>185</v>
      </c>
      <c r="Q106" s="312">
        <f t="shared" si="89"/>
        <v>185</v>
      </c>
      <c r="R106" s="31">
        <f>SUM(R107)</f>
        <v>0</v>
      </c>
      <c r="S106" s="31">
        <f>SUM(S107)</f>
        <v>0</v>
      </c>
      <c r="T106" s="31">
        <f>SUM(T107)</f>
        <v>0</v>
      </c>
      <c r="U106" s="312">
        <f t="shared" si="90"/>
        <v>220</v>
      </c>
      <c r="V106" s="312">
        <f t="shared" si="91"/>
        <v>185</v>
      </c>
      <c r="W106" s="312">
        <f t="shared" si="92"/>
        <v>185</v>
      </c>
      <c r="X106" s="31">
        <f>SUM(X107)</f>
        <v>0</v>
      </c>
      <c r="Y106" s="31">
        <f>SUM(Y107)</f>
        <v>0</v>
      </c>
      <c r="Z106" s="31">
        <f>SUM(Z107)</f>
        <v>0</v>
      </c>
      <c r="AA106" s="312">
        <f t="shared" si="93"/>
        <v>220</v>
      </c>
      <c r="AB106" s="312">
        <f t="shared" si="94"/>
        <v>185</v>
      </c>
      <c r="AC106" s="312">
        <f t="shared" si="95"/>
        <v>185</v>
      </c>
      <c r="AD106" s="31">
        <f>SUM(AD107)</f>
        <v>0</v>
      </c>
      <c r="AE106" s="31">
        <f>SUM(AE107)</f>
        <v>0</v>
      </c>
      <c r="AF106" s="31">
        <f>SUM(AF107)</f>
        <v>0</v>
      </c>
      <c r="AG106" s="312">
        <f t="shared" si="96"/>
        <v>220</v>
      </c>
      <c r="AH106" s="312">
        <f t="shared" si="97"/>
        <v>185</v>
      </c>
      <c r="AI106" s="312">
        <f t="shared" si="98"/>
        <v>185</v>
      </c>
    </row>
    <row r="107" spans="1:35" ht="84.75" customHeight="1" hidden="1">
      <c r="A107" s="284" t="s">
        <v>263</v>
      </c>
      <c r="B107" s="285" t="s">
        <v>259</v>
      </c>
      <c r="C107" s="286">
        <f>185+35</f>
        <v>220</v>
      </c>
      <c r="D107" s="286">
        <v>185</v>
      </c>
      <c r="E107" s="286">
        <v>185</v>
      </c>
      <c r="F107" s="286"/>
      <c r="G107" s="286"/>
      <c r="H107" s="286"/>
      <c r="I107" s="75">
        <f t="shared" si="84"/>
        <v>220</v>
      </c>
      <c r="J107" s="75">
        <f t="shared" si="85"/>
        <v>185</v>
      </c>
      <c r="K107" s="75">
        <f t="shared" si="86"/>
        <v>185</v>
      </c>
      <c r="L107" s="286"/>
      <c r="M107" s="286"/>
      <c r="N107" s="286"/>
      <c r="O107" s="75">
        <f t="shared" si="87"/>
        <v>220</v>
      </c>
      <c r="P107" s="75">
        <f t="shared" si="88"/>
        <v>185</v>
      </c>
      <c r="Q107" s="75">
        <f t="shared" si="89"/>
        <v>185</v>
      </c>
      <c r="R107" s="286"/>
      <c r="S107" s="286"/>
      <c r="T107" s="286"/>
      <c r="U107" s="75">
        <f t="shared" si="90"/>
        <v>220</v>
      </c>
      <c r="V107" s="75">
        <f t="shared" si="91"/>
        <v>185</v>
      </c>
      <c r="W107" s="75">
        <f t="shared" si="92"/>
        <v>185</v>
      </c>
      <c r="X107" s="286"/>
      <c r="Y107" s="286"/>
      <c r="Z107" s="286"/>
      <c r="AA107" s="75">
        <f t="shared" si="93"/>
        <v>220</v>
      </c>
      <c r="AB107" s="75">
        <f t="shared" si="94"/>
        <v>185</v>
      </c>
      <c r="AC107" s="75">
        <f t="shared" si="95"/>
        <v>185</v>
      </c>
      <c r="AD107" s="286"/>
      <c r="AE107" s="286"/>
      <c r="AF107" s="286"/>
      <c r="AG107" s="75">
        <f t="shared" si="96"/>
        <v>220</v>
      </c>
      <c r="AH107" s="75">
        <f t="shared" si="97"/>
        <v>185</v>
      </c>
      <c r="AI107" s="75">
        <f t="shared" si="98"/>
        <v>185</v>
      </c>
    </row>
    <row r="108" spans="1:35" ht="66" customHeight="1" hidden="1">
      <c r="A108" s="282" t="s">
        <v>264</v>
      </c>
      <c r="B108" s="283" t="s">
        <v>265</v>
      </c>
      <c r="C108" s="31">
        <f aca="true" t="shared" si="123" ref="C108:H108">SUM(C109)</f>
        <v>118.7</v>
      </c>
      <c r="D108" s="31">
        <f t="shared" si="123"/>
        <v>88</v>
      </c>
      <c r="E108" s="31">
        <f t="shared" si="123"/>
        <v>88</v>
      </c>
      <c r="F108" s="31">
        <f t="shared" si="123"/>
        <v>0</v>
      </c>
      <c r="G108" s="31">
        <f t="shared" si="123"/>
        <v>0</v>
      </c>
      <c r="H108" s="31">
        <f t="shared" si="123"/>
        <v>0</v>
      </c>
      <c r="I108" s="312">
        <f t="shared" si="84"/>
        <v>118.7</v>
      </c>
      <c r="J108" s="312">
        <f t="shared" si="85"/>
        <v>88</v>
      </c>
      <c r="K108" s="312">
        <f t="shared" si="86"/>
        <v>88</v>
      </c>
      <c r="L108" s="31">
        <f>SUM(L109)</f>
        <v>0</v>
      </c>
      <c r="M108" s="31">
        <f>SUM(M109)</f>
        <v>0</v>
      </c>
      <c r="N108" s="31">
        <f>SUM(N109)</f>
        <v>0</v>
      </c>
      <c r="O108" s="312">
        <f t="shared" si="87"/>
        <v>118.7</v>
      </c>
      <c r="P108" s="312">
        <f t="shared" si="88"/>
        <v>88</v>
      </c>
      <c r="Q108" s="312">
        <f t="shared" si="89"/>
        <v>88</v>
      </c>
      <c r="R108" s="31">
        <f>SUM(R109)</f>
        <v>0</v>
      </c>
      <c r="S108" s="31">
        <f>SUM(S109)</f>
        <v>0</v>
      </c>
      <c r="T108" s="31">
        <f>SUM(T109)</f>
        <v>0</v>
      </c>
      <c r="U108" s="312">
        <f t="shared" si="90"/>
        <v>118.7</v>
      </c>
      <c r="V108" s="312">
        <f t="shared" si="91"/>
        <v>88</v>
      </c>
      <c r="W108" s="312">
        <f t="shared" si="92"/>
        <v>88</v>
      </c>
      <c r="X108" s="31">
        <f>SUM(X109)</f>
        <v>0</v>
      </c>
      <c r="Y108" s="31">
        <f>SUM(Y109)</f>
        <v>0</v>
      </c>
      <c r="Z108" s="31">
        <f>SUM(Z109)</f>
        <v>0</v>
      </c>
      <c r="AA108" s="312">
        <f t="shared" si="93"/>
        <v>118.7</v>
      </c>
      <c r="AB108" s="312">
        <f t="shared" si="94"/>
        <v>88</v>
      </c>
      <c r="AC108" s="312">
        <f t="shared" si="95"/>
        <v>88</v>
      </c>
      <c r="AD108" s="31">
        <f>SUM(AD109)</f>
        <v>0</v>
      </c>
      <c r="AE108" s="31">
        <f>SUM(AE109)</f>
        <v>0</v>
      </c>
      <c r="AF108" s="31">
        <f>SUM(AF109)</f>
        <v>0</v>
      </c>
      <c r="AG108" s="312">
        <f t="shared" si="96"/>
        <v>118.7</v>
      </c>
      <c r="AH108" s="312">
        <f t="shared" si="97"/>
        <v>88</v>
      </c>
      <c r="AI108" s="312">
        <f t="shared" si="98"/>
        <v>88</v>
      </c>
    </row>
    <row r="109" spans="1:35" ht="85.5" customHeight="1" hidden="1">
      <c r="A109" s="284" t="s">
        <v>267</v>
      </c>
      <c r="B109" s="285" t="s">
        <v>266</v>
      </c>
      <c r="C109" s="286">
        <f>88+30.7</f>
        <v>118.7</v>
      </c>
      <c r="D109" s="286">
        <v>88</v>
      </c>
      <c r="E109" s="286">
        <v>88</v>
      </c>
      <c r="F109" s="286"/>
      <c r="G109" s="286"/>
      <c r="H109" s="286"/>
      <c r="I109" s="75">
        <f t="shared" si="84"/>
        <v>118.7</v>
      </c>
      <c r="J109" s="75">
        <f t="shared" si="85"/>
        <v>88</v>
      </c>
      <c r="K109" s="75">
        <f t="shared" si="86"/>
        <v>88</v>
      </c>
      <c r="L109" s="286"/>
      <c r="M109" s="286"/>
      <c r="N109" s="286"/>
      <c r="O109" s="75">
        <f t="shared" si="87"/>
        <v>118.7</v>
      </c>
      <c r="P109" s="75">
        <f t="shared" si="88"/>
        <v>88</v>
      </c>
      <c r="Q109" s="75">
        <f t="shared" si="89"/>
        <v>88</v>
      </c>
      <c r="R109" s="286"/>
      <c r="S109" s="286"/>
      <c r="T109" s="286"/>
      <c r="U109" s="75">
        <f t="shared" si="90"/>
        <v>118.7</v>
      </c>
      <c r="V109" s="75">
        <f t="shared" si="91"/>
        <v>88</v>
      </c>
      <c r="W109" s="75">
        <f t="shared" si="92"/>
        <v>88</v>
      </c>
      <c r="X109" s="286"/>
      <c r="Y109" s="286"/>
      <c r="Z109" s="286"/>
      <c r="AA109" s="75">
        <f t="shared" si="93"/>
        <v>118.7</v>
      </c>
      <c r="AB109" s="75">
        <f t="shared" si="94"/>
        <v>88</v>
      </c>
      <c r="AC109" s="75">
        <f t="shared" si="95"/>
        <v>88</v>
      </c>
      <c r="AD109" s="286"/>
      <c r="AE109" s="286"/>
      <c r="AF109" s="286"/>
      <c r="AG109" s="75">
        <f t="shared" si="96"/>
        <v>118.7</v>
      </c>
      <c r="AH109" s="75">
        <f t="shared" si="97"/>
        <v>88</v>
      </c>
      <c r="AI109" s="75">
        <f t="shared" si="98"/>
        <v>88</v>
      </c>
    </row>
    <row r="110" spans="1:35" ht="37.5" customHeight="1" hidden="1">
      <c r="A110" s="115" t="s">
        <v>474</v>
      </c>
      <c r="B110" s="281" t="s">
        <v>475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1:35" ht="48.75" customHeight="1" hidden="1">
      <c r="A111" s="225" t="s">
        <v>476</v>
      </c>
      <c r="B111" s="240" t="s">
        <v>12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14.75" customHeight="1" hidden="1">
      <c r="A112" s="139" t="s">
        <v>477</v>
      </c>
      <c r="B112" s="26" t="s">
        <v>478</v>
      </c>
      <c r="C112" s="27">
        <f aca="true" t="shared" si="124" ref="C112:H113">SUM(C113)</f>
        <v>14.5</v>
      </c>
      <c r="D112" s="27">
        <f t="shared" si="124"/>
        <v>10</v>
      </c>
      <c r="E112" s="27">
        <f t="shared" si="124"/>
        <v>10</v>
      </c>
      <c r="F112" s="27">
        <f t="shared" si="124"/>
        <v>0</v>
      </c>
      <c r="G112" s="27">
        <f t="shared" si="124"/>
        <v>0</v>
      </c>
      <c r="H112" s="27">
        <f t="shared" si="124"/>
        <v>0</v>
      </c>
      <c r="I112" s="312">
        <f aca="true" t="shared" si="125" ref="I112:K114">SUM(C112+F112)</f>
        <v>14.5</v>
      </c>
      <c r="J112" s="312">
        <f t="shared" si="125"/>
        <v>10</v>
      </c>
      <c r="K112" s="312">
        <f t="shared" si="125"/>
        <v>10</v>
      </c>
      <c r="L112" s="27">
        <f aca="true" t="shared" si="126" ref="L112:N113">SUM(L113)</f>
        <v>0</v>
      </c>
      <c r="M112" s="27">
        <f t="shared" si="126"/>
        <v>0</v>
      </c>
      <c r="N112" s="27">
        <f t="shared" si="126"/>
        <v>0</v>
      </c>
      <c r="O112" s="312">
        <f aca="true" t="shared" si="127" ref="O112:Q114">SUM(I112+L112)</f>
        <v>14.5</v>
      </c>
      <c r="P112" s="312">
        <f t="shared" si="127"/>
        <v>10</v>
      </c>
      <c r="Q112" s="312">
        <f t="shared" si="127"/>
        <v>10</v>
      </c>
      <c r="R112" s="27">
        <f aca="true" t="shared" si="128" ref="R112:T113">SUM(R113)</f>
        <v>0</v>
      </c>
      <c r="S112" s="27">
        <f t="shared" si="128"/>
        <v>0</v>
      </c>
      <c r="T112" s="27">
        <f t="shared" si="128"/>
        <v>0</v>
      </c>
      <c r="U112" s="312">
        <f aca="true" t="shared" si="129" ref="U112:W114">SUM(O112+R112)</f>
        <v>14.5</v>
      </c>
      <c r="V112" s="312">
        <f t="shared" si="129"/>
        <v>10</v>
      </c>
      <c r="W112" s="312">
        <f t="shared" si="129"/>
        <v>10</v>
      </c>
      <c r="X112" s="27">
        <f aca="true" t="shared" si="130" ref="X112:Z113">SUM(X113)</f>
        <v>0</v>
      </c>
      <c r="Y112" s="27">
        <f t="shared" si="130"/>
        <v>0</v>
      </c>
      <c r="Z112" s="27">
        <f t="shared" si="130"/>
        <v>0</v>
      </c>
      <c r="AA112" s="312">
        <f aca="true" t="shared" si="131" ref="AA112:AC114">SUM(U112+X112)</f>
        <v>14.5</v>
      </c>
      <c r="AB112" s="312">
        <f t="shared" si="131"/>
        <v>10</v>
      </c>
      <c r="AC112" s="312">
        <f t="shared" si="131"/>
        <v>10</v>
      </c>
      <c r="AD112" s="27">
        <f aca="true" t="shared" si="132" ref="AD112:AF113">SUM(AD113)</f>
        <v>0</v>
      </c>
      <c r="AE112" s="27">
        <f t="shared" si="132"/>
        <v>0</v>
      </c>
      <c r="AF112" s="27">
        <f t="shared" si="132"/>
        <v>0</v>
      </c>
      <c r="AG112" s="312">
        <f aca="true" t="shared" si="133" ref="AG112:AI114">SUM(AA112+AD112)</f>
        <v>14.5</v>
      </c>
      <c r="AH112" s="312">
        <f t="shared" si="133"/>
        <v>10</v>
      </c>
      <c r="AI112" s="312">
        <f t="shared" si="133"/>
        <v>10</v>
      </c>
    </row>
    <row r="113" spans="1:35" s="2" customFormat="1" ht="67.5" customHeight="1" hidden="1">
      <c r="A113" s="275" t="s">
        <v>454</v>
      </c>
      <c r="B113" s="22" t="s">
        <v>453</v>
      </c>
      <c r="C113" s="27">
        <f t="shared" si="124"/>
        <v>14.5</v>
      </c>
      <c r="D113" s="27">
        <f t="shared" si="124"/>
        <v>10</v>
      </c>
      <c r="E113" s="27">
        <f t="shared" si="124"/>
        <v>10</v>
      </c>
      <c r="F113" s="27">
        <f t="shared" si="124"/>
        <v>0</v>
      </c>
      <c r="G113" s="27">
        <f t="shared" si="124"/>
        <v>0</v>
      </c>
      <c r="H113" s="27">
        <f t="shared" si="124"/>
        <v>0</v>
      </c>
      <c r="I113" s="312">
        <f t="shared" si="125"/>
        <v>14.5</v>
      </c>
      <c r="J113" s="312">
        <f t="shared" si="125"/>
        <v>10</v>
      </c>
      <c r="K113" s="312">
        <f t="shared" si="125"/>
        <v>10</v>
      </c>
      <c r="L113" s="27">
        <f t="shared" si="126"/>
        <v>0</v>
      </c>
      <c r="M113" s="27">
        <f t="shared" si="126"/>
        <v>0</v>
      </c>
      <c r="N113" s="27">
        <f t="shared" si="126"/>
        <v>0</v>
      </c>
      <c r="O113" s="312">
        <f t="shared" si="127"/>
        <v>14.5</v>
      </c>
      <c r="P113" s="312">
        <f t="shared" si="127"/>
        <v>10</v>
      </c>
      <c r="Q113" s="312">
        <f t="shared" si="127"/>
        <v>10</v>
      </c>
      <c r="R113" s="27">
        <f t="shared" si="128"/>
        <v>0</v>
      </c>
      <c r="S113" s="27">
        <f t="shared" si="128"/>
        <v>0</v>
      </c>
      <c r="T113" s="27">
        <f t="shared" si="128"/>
        <v>0</v>
      </c>
      <c r="U113" s="312">
        <f t="shared" si="129"/>
        <v>14.5</v>
      </c>
      <c r="V113" s="312">
        <f t="shared" si="129"/>
        <v>10</v>
      </c>
      <c r="W113" s="312">
        <f t="shared" si="129"/>
        <v>10</v>
      </c>
      <c r="X113" s="27">
        <f t="shared" si="130"/>
        <v>0</v>
      </c>
      <c r="Y113" s="27">
        <f t="shared" si="130"/>
        <v>0</v>
      </c>
      <c r="Z113" s="27">
        <f t="shared" si="130"/>
        <v>0</v>
      </c>
      <c r="AA113" s="312">
        <f t="shared" si="131"/>
        <v>14.5</v>
      </c>
      <c r="AB113" s="312">
        <f t="shared" si="131"/>
        <v>10</v>
      </c>
      <c r="AC113" s="312">
        <f t="shared" si="131"/>
        <v>10</v>
      </c>
      <c r="AD113" s="27">
        <f t="shared" si="132"/>
        <v>0</v>
      </c>
      <c r="AE113" s="27">
        <f t="shared" si="132"/>
        <v>0</v>
      </c>
      <c r="AF113" s="27">
        <f t="shared" si="132"/>
        <v>0</v>
      </c>
      <c r="AG113" s="312">
        <f t="shared" si="133"/>
        <v>14.5</v>
      </c>
      <c r="AH113" s="312">
        <f t="shared" si="133"/>
        <v>10</v>
      </c>
      <c r="AI113" s="312">
        <f t="shared" si="133"/>
        <v>10</v>
      </c>
    </row>
    <row r="114" spans="1:35" ht="81.75" customHeight="1" hidden="1">
      <c r="A114" s="270" t="s">
        <v>479</v>
      </c>
      <c r="B114" s="36" t="s">
        <v>11</v>
      </c>
      <c r="C114" s="29">
        <f>10+4.5</f>
        <v>14.5</v>
      </c>
      <c r="D114" s="29">
        <v>10</v>
      </c>
      <c r="E114" s="29">
        <v>10</v>
      </c>
      <c r="F114" s="29"/>
      <c r="G114" s="29"/>
      <c r="H114" s="29"/>
      <c r="I114" s="75">
        <f t="shared" si="125"/>
        <v>14.5</v>
      </c>
      <c r="J114" s="75">
        <f t="shared" si="125"/>
        <v>10</v>
      </c>
      <c r="K114" s="75">
        <f t="shared" si="125"/>
        <v>10</v>
      </c>
      <c r="L114" s="29"/>
      <c r="M114" s="29"/>
      <c r="N114" s="29"/>
      <c r="O114" s="75">
        <f t="shared" si="127"/>
        <v>14.5</v>
      </c>
      <c r="P114" s="75">
        <f t="shared" si="127"/>
        <v>10</v>
      </c>
      <c r="Q114" s="75">
        <f t="shared" si="127"/>
        <v>10</v>
      </c>
      <c r="R114" s="29"/>
      <c r="S114" s="29"/>
      <c r="T114" s="29"/>
      <c r="U114" s="75">
        <f t="shared" si="129"/>
        <v>14.5</v>
      </c>
      <c r="V114" s="75">
        <f t="shared" si="129"/>
        <v>10</v>
      </c>
      <c r="W114" s="75">
        <f t="shared" si="129"/>
        <v>10</v>
      </c>
      <c r="X114" s="29"/>
      <c r="Y114" s="29"/>
      <c r="Z114" s="29"/>
      <c r="AA114" s="75">
        <f t="shared" si="131"/>
        <v>14.5</v>
      </c>
      <c r="AB114" s="75">
        <f t="shared" si="131"/>
        <v>10</v>
      </c>
      <c r="AC114" s="75">
        <f t="shared" si="131"/>
        <v>10</v>
      </c>
      <c r="AD114" s="29"/>
      <c r="AE114" s="29"/>
      <c r="AF114" s="29"/>
      <c r="AG114" s="75">
        <f t="shared" si="133"/>
        <v>14.5</v>
      </c>
      <c r="AH114" s="75">
        <f t="shared" si="133"/>
        <v>10</v>
      </c>
      <c r="AI114" s="75">
        <f t="shared" si="133"/>
        <v>10</v>
      </c>
    </row>
    <row r="115" spans="1:35" ht="63" customHeight="1" hidden="1">
      <c r="A115" s="140" t="s">
        <v>480</v>
      </c>
      <c r="B115" s="28" t="s">
        <v>481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spans="1:35" ht="27" customHeight="1" hidden="1">
      <c r="A116" s="264" t="s">
        <v>483</v>
      </c>
      <c r="B116" s="34" t="s">
        <v>482</v>
      </c>
      <c r="C116" s="23">
        <f>SUM(C123)</f>
        <v>0</v>
      </c>
      <c r="D116" s="23">
        <f>SUM(D123)</f>
        <v>0</v>
      </c>
      <c r="E116" s="23">
        <f>SUM(E123)</f>
        <v>0</v>
      </c>
      <c r="F116" s="23">
        <f aca="true" t="shared" si="134" ref="F116:K116">SUM(F123)</f>
        <v>0</v>
      </c>
      <c r="G116" s="23">
        <f t="shared" si="134"/>
        <v>0</v>
      </c>
      <c r="H116" s="23">
        <f t="shared" si="134"/>
        <v>0</v>
      </c>
      <c r="I116" s="23">
        <f t="shared" si="134"/>
        <v>0</v>
      </c>
      <c r="J116" s="23">
        <f t="shared" si="134"/>
        <v>0</v>
      </c>
      <c r="K116" s="23">
        <f t="shared" si="134"/>
        <v>0</v>
      </c>
      <c r="L116" s="23">
        <f aca="true" t="shared" si="135" ref="L116:Q116">SUM(L123)</f>
        <v>0</v>
      </c>
      <c r="M116" s="23">
        <f t="shared" si="135"/>
        <v>0</v>
      </c>
      <c r="N116" s="23">
        <f t="shared" si="135"/>
        <v>0</v>
      </c>
      <c r="O116" s="23">
        <f t="shared" si="135"/>
        <v>0</v>
      </c>
      <c r="P116" s="23">
        <f t="shared" si="135"/>
        <v>0</v>
      </c>
      <c r="Q116" s="23">
        <f t="shared" si="135"/>
        <v>0</v>
      </c>
      <c r="R116" s="23">
        <f aca="true" t="shared" si="136" ref="R116:W116">SUM(R123)</f>
        <v>0</v>
      </c>
      <c r="S116" s="23">
        <f t="shared" si="136"/>
        <v>0</v>
      </c>
      <c r="T116" s="23">
        <f t="shared" si="136"/>
        <v>0</v>
      </c>
      <c r="U116" s="23">
        <f t="shared" si="136"/>
        <v>0</v>
      </c>
      <c r="V116" s="23">
        <f t="shared" si="136"/>
        <v>0</v>
      </c>
      <c r="W116" s="23">
        <f t="shared" si="136"/>
        <v>0</v>
      </c>
      <c r="X116" s="23">
        <f aca="true" t="shared" si="137" ref="X116:AC116">SUM(X123)</f>
        <v>0</v>
      </c>
      <c r="Y116" s="23">
        <f t="shared" si="137"/>
        <v>0</v>
      </c>
      <c r="Z116" s="23">
        <f t="shared" si="137"/>
        <v>0</v>
      </c>
      <c r="AA116" s="23">
        <f t="shared" si="137"/>
        <v>0</v>
      </c>
      <c r="AB116" s="23">
        <f t="shared" si="137"/>
        <v>0</v>
      </c>
      <c r="AC116" s="23">
        <f t="shared" si="137"/>
        <v>0</v>
      </c>
      <c r="AD116" s="23">
        <f aca="true" t="shared" si="138" ref="AD116:AI116">SUM(AD123)</f>
        <v>0</v>
      </c>
      <c r="AE116" s="23">
        <f t="shared" si="138"/>
        <v>0</v>
      </c>
      <c r="AF116" s="23">
        <f t="shared" si="138"/>
        <v>0</v>
      </c>
      <c r="AG116" s="23">
        <f t="shared" si="138"/>
        <v>0</v>
      </c>
      <c r="AH116" s="23">
        <f t="shared" si="138"/>
        <v>0</v>
      </c>
      <c r="AI116" s="23">
        <f t="shared" si="138"/>
        <v>0</v>
      </c>
    </row>
    <row r="117" spans="1:35" ht="37.5" customHeight="1" hidden="1">
      <c r="A117" s="265" t="s">
        <v>484</v>
      </c>
      <c r="B117" s="266" t="s">
        <v>485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</row>
    <row r="118" spans="1:35" ht="63" customHeight="1" hidden="1">
      <c r="A118" s="267" t="s">
        <v>488</v>
      </c>
      <c r="B118" s="268" t="s">
        <v>486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</row>
    <row r="119" spans="1:35" ht="63" customHeight="1" hidden="1">
      <c r="A119" s="140" t="s">
        <v>490</v>
      </c>
      <c r="B119" s="84" t="s">
        <v>489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spans="1:35" ht="47.25" customHeight="1" hidden="1">
      <c r="A120" s="302" t="s">
        <v>0</v>
      </c>
      <c r="B120" s="269" t="s">
        <v>491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</row>
    <row r="121" spans="1:35" ht="25.5" customHeight="1" hidden="1">
      <c r="A121" s="225" t="s">
        <v>2</v>
      </c>
      <c r="B121" s="84" t="s">
        <v>1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spans="1:35" ht="36" customHeight="1" hidden="1">
      <c r="A122" s="225" t="s">
        <v>3</v>
      </c>
      <c r="B122" s="84" t="s">
        <v>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1:35" ht="67.5" customHeight="1" hidden="1">
      <c r="A123" s="140" t="s">
        <v>268</v>
      </c>
      <c r="B123" s="34" t="s">
        <v>269</v>
      </c>
      <c r="C123" s="27">
        <f>SUM(C124:C125)</f>
        <v>0</v>
      </c>
      <c r="D123" s="27">
        <f>SUM(D124:D125)</f>
        <v>0</v>
      </c>
      <c r="E123" s="27">
        <f>SUM(E124:E125)</f>
        <v>0</v>
      </c>
      <c r="F123" s="27">
        <f aca="true" t="shared" si="139" ref="F123:K123">SUM(F124:F125)</f>
        <v>0</v>
      </c>
      <c r="G123" s="27">
        <f t="shared" si="139"/>
        <v>0</v>
      </c>
      <c r="H123" s="27">
        <f t="shared" si="139"/>
        <v>0</v>
      </c>
      <c r="I123" s="27">
        <f t="shared" si="139"/>
        <v>0</v>
      </c>
      <c r="J123" s="27">
        <f t="shared" si="139"/>
        <v>0</v>
      </c>
      <c r="K123" s="27">
        <f t="shared" si="139"/>
        <v>0</v>
      </c>
      <c r="L123" s="27">
        <f aca="true" t="shared" si="140" ref="L123:Q123">SUM(L124:L125)</f>
        <v>0</v>
      </c>
      <c r="M123" s="27">
        <f t="shared" si="140"/>
        <v>0</v>
      </c>
      <c r="N123" s="27">
        <f t="shared" si="140"/>
        <v>0</v>
      </c>
      <c r="O123" s="27">
        <f t="shared" si="140"/>
        <v>0</v>
      </c>
      <c r="P123" s="27">
        <f t="shared" si="140"/>
        <v>0</v>
      </c>
      <c r="Q123" s="27">
        <f t="shared" si="140"/>
        <v>0</v>
      </c>
      <c r="R123" s="27">
        <f aca="true" t="shared" si="141" ref="R123:W123">SUM(R124:R125)</f>
        <v>0</v>
      </c>
      <c r="S123" s="27">
        <f t="shared" si="141"/>
        <v>0</v>
      </c>
      <c r="T123" s="27">
        <f t="shared" si="141"/>
        <v>0</v>
      </c>
      <c r="U123" s="27">
        <f t="shared" si="141"/>
        <v>0</v>
      </c>
      <c r="V123" s="27">
        <f t="shared" si="141"/>
        <v>0</v>
      </c>
      <c r="W123" s="27">
        <f t="shared" si="141"/>
        <v>0</v>
      </c>
      <c r="X123" s="27">
        <f aca="true" t="shared" si="142" ref="X123:AC123">SUM(X124:X125)</f>
        <v>0</v>
      </c>
      <c r="Y123" s="27">
        <f t="shared" si="142"/>
        <v>0</v>
      </c>
      <c r="Z123" s="27">
        <f t="shared" si="142"/>
        <v>0</v>
      </c>
      <c r="AA123" s="27">
        <f t="shared" si="142"/>
        <v>0</v>
      </c>
      <c r="AB123" s="27">
        <f t="shared" si="142"/>
        <v>0</v>
      </c>
      <c r="AC123" s="27">
        <f t="shared" si="142"/>
        <v>0</v>
      </c>
      <c r="AD123" s="27">
        <f aca="true" t="shared" si="143" ref="AD123:AI123">SUM(AD124:AD125)</f>
        <v>0</v>
      </c>
      <c r="AE123" s="27">
        <f t="shared" si="143"/>
        <v>0</v>
      </c>
      <c r="AF123" s="27">
        <f t="shared" si="143"/>
        <v>0</v>
      </c>
      <c r="AG123" s="27">
        <f t="shared" si="143"/>
        <v>0</v>
      </c>
      <c r="AH123" s="27">
        <f t="shared" si="143"/>
        <v>0</v>
      </c>
      <c r="AI123" s="27">
        <f t="shared" si="143"/>
        <v>0</v>
      </c>
    </row>
    <row r="124" spans="1:35" ht="69.75" customHeight="1" hidden="1">
      <c r="A124" s="140" t="s">
        <v>270</v>
      </c>
      <c r="B124" s="67" t="s">
        <v>271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</row>
    <row r="125" spans="1:35" ht="82.5" customHeight="1" hidden="1">
      <c r="A125" s="140" t="s">
        <v>273</v>
      </c>
      <c r="B125" s="67" t="s">
        <v>272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35" ht="18.75" customHeight="1" hidden="1">
      <c r="A126" s="115" t="s">
        <v>6</v>
      </c>
      <c r="B126" s="26" t="s">
        <v>5</v>
      </c>
      <c r="C126" s="27">
        <f aca="true" t="shared" si="144" ref="C126:H126">SUM(C128+C127)</f>
        <v>10</v>
      </c>
      <c r="D126" s="27">
        <f t="shared" si="144"/>
        <v>10</v>
      </c>
      <c r="E126" s="27">
        <f t="shared" si="144"/>
        <v>10</v>
      </c>
      <c r="F126" s="27">
        <f t="shared" si="144"/>
        <v>0</v>
      </c>
      <c r="G126" s="27">
        <f t="shared" si="144"/>
        <v>0</v>
      </c>
      <c r="H126" s="27">
        <f t="shared" si="144"/>
        <v>0</v>
      </c>
      <c r="I126" s="312">
        <f aca="true" t="shared" si="145" ref="I126:K127">SUM(C126+F126)</f>
        <v>10</v>
      </c>
      <c r="J126" s="312">
        <f t="shared" si="145"/>
        <v>10</v>
      </c>
      <c r="K126" s="312">
        <f t="shared" si="145"/>
        <v>10</v>
      </c>
      <c r="L126" s="27">
        <f>SUM(L128+L127)</f>
        <v>0</v>
      </c>
      <c r="M126" s="27">
        <f>SUM(M128+M127)</f>
        <v>0</v>
      </c>
      <c r="N126" s="27">
        <f>SUM(N128+N127)</f>
        <v>0</v>
      </c>
      <c r="O126" s="312">
        <f aca="true" t="shared" si="146" ref="O126:Q127">SUM(I126+L126)</f>
        <v>10</v>
      </c>
      <c r="P126" s="312">
        <f t="shared" si="146"/>
        <v>10</v>
      </c>
      <c r="Q126" s="312">
        <f t="shared" si="146"/>
        <v>10</v>
      </c>
      <c r="R126" s="27">
        <f>SUM(R128+R127)</f>
        <v>0</v>
      </c>
      <c r="S126" s="27">
        <f>SUM(S128+S127)</f>
        <v>0</v>
      </c>
      <c r="T126" s="27">
        <f>SUM(T128+T127)</f>
        <v>0</v>
      </c>
      <c r="U126" s="312">
        <f aca="true" t="shared" si="147" ref="U126:W127">SUM(O126+R126)</f>
        <v>10</v>
      </c>
      <c r="V126" s="312">
        <f t="shared" si="147"/>
        <v>10</v>
      </c>
      <c r="W126" s="312">
        <f t="shared" si="147"/>
        <v>10</v>
      </c>
      <c r="X126" s="27">
        <f>SUM(X128+X127)</f>
        <v>0</v>
      </c>
      <c r="Y126" s="27">
        <f>SUM(Y128+Y127)</f>
        <v>0</v>
      </c>
      <c r="Z126" s="27">
        <f>SUM(Z128+Z127)</f>
        <v>0</v>
      </c>
      <c r="AA126" s="312">
        <f aca="true" t="shared" si="148" ref="AA126:AC127">SUM(U126+X126)</f>
        <v>10</v>
      </c>
      <c r="AB126" s="312">
        <f t="shared" si="148"/>
        <v>10</v>
      </c>
      <c r="AC126" s="312">
        <f t="shared" si="148"/>
        <v>10</v>
      </c>
      <c r="AD126" s="27">
        <f>SUM(AD128+AD127)</f>
        <v>0</v>
      </c>
      <c r="AE126" s="27">
        <f>SUM(AE128+AE127)</f>
        <v>0</v>
      </c>
      <c r="AF126" s="27">
        <f>SUM(AF128+AF127)</f>
        <v>0</v>
      </c>
      <c r="AG126" s="312">
        <f aca="true" t="shared" si="149" ref="AG126:AI127">SUM(AA126+AD126)</f>
        <v>10</v>
      </c>
      <c r="AH126" s="312">
        <f t="shared" si="149"/>
        <v>10</v>
      </c>
      <c r="AI126" s="312">
        <f t="shared" si="149"/>
        <v>10</v>
      </c>
    </row>
    <row r="127" spans="1:35" ht="100.5" customHeight="1" hidden="1">
      <c r="A127" s="140" t="s">
        <v>274</v>
      </c>
      <c r="B127" s="28" t="s">
        <v>275</v>
      </c>
      <c r="C127" s="29">
        <v>10</v>
      </c>
      <c r="D127" s="29">
        <v>10</v>
      </c>
      <c r="E127" s="29">
        <v>10</v>
      </c>
      <c r="F127" s="29"/>
      <c r="G127" s="29"/>
      <c r="H127" s="29"/>
      <c r="I127" s="75">
        <f t="shared" si="145"/>
        <v>10</v>
      </c>
      <c r="J127" s="75">
        <f t="shared" si="145"/>
        <v>10</v>
      </c>
      <c r="K127" s="75">
        <f t="shared" si="145"/>
        <v>10</v>
      </c>
      <c r="L127" s="29"/>
      <c r="M127" s="29"/>
      <c r="N127" s="29"/>
      <c r="O127" s="75">
        <f t="shared" si="146"/>
        <v>10</v>
      </c>
      <c r="P127" s="75">
        <f t="shared" si="146"/>
        <v>10</v>
      </c>
      <c r="Q127" s="75">
        <f t="shared" si="146"/>
        <v>10</v>
      </c>
      <c r="R127" s="29"/>
      <c r="S127" s="29"/>
      <c r="T127" s="29"/>
      <c r="U127" s="75">
        <f t="shared" si="147"/>
        <v>10</v>
      </c>
      <c r="V127" s="75">
        <f t="shared" si="147"/>
        <v>10</v>
      </c>
      <c r="W127" s="75">
        <f t="shared" si="147"/>
        <v>10</v>
      </c>
      <c r="X127" s="29"/>
      <c r="Y127" s="29"/>
      <c r="Z127" s="29"/>
      <c r="AA127" s="75">
        <f t="shared" si="148"/>
        <v>10</v>
      </c>
      <c r="AB127" s="75">
        <f t="shared" si="148"/>
        <v>10</v>
      </c>
      <c r="AC127" s="75">
        <f t="shared" si="148"/>
        <v>10</v>
      </c>
      <c r="AD127" s="29"/>
      <c r="AE127" s="29"/>
      <c r="AF127" s="29"/>
      <c r="AG127" s="75">
        <f t="shared" si="149"/>
        <v>10</v>
      </c>
      <c r="AH127" s="75">
        <f t="shared" si="149"/>
        <v>10</v>
      </c>
      <c r="AI127" s="75">
        <f t="shared" si="149"/>
        <v>10</v>
      </c>
    </row>
    <row r="128" spans="1:35" ht="39" customHeight="1" hidden="1">
      <c r="A128" s="115" t="s">
        <v>8</v>
      </c>
      <c r="B128" s="26" t="s">
        <v>7</v>
      </c>
      <c r="C128" s="27">
        <f>SUM(C129)</f>
        <v>0</v>
      </c>
      <c r="D128" s="27">
        <f>SUM(D129)</f>
        <v>0</v>
      </c>
      <c r="E128" s="27">
        <f>SUM(E129)</f>
        <v>0</v>
      </c>
      <c r="F128" s="27">
        <f aca="true" t="shared" si="150" ref="F128:AI128">SUM(F129)</f>
        <v>0</v>
      </c>
      <c r="G128" s="27">
        <f t="shared" si="150"/>
        <v>0</v>
      </c>
      <c r="H128" s="27">
        <f t="shared" si="150"/>
        <v>0</v>
      </c>
      <c r="I128" s="27">
        <f t="shared" si="150"/>
        <v>0</v>
      </c>
      <c r="J128" s="27">
        <f t="shared" si="150"/>
        <v>0</v>
      </c>
      <c r="K128" s="27">
        <f t="shared" si="150"/>
        <v>0</v>
      </c>
      <c r="L128" s="27">
        <f t="shared" si="150"/>
        <v>0</v>
      </c>
      <c r="M128" s="27">
        <f t="shared" si="150"/>
        <v>0</v>
      </c>
      <c r="N128" s="27">
        <f t="shared" si="150"/>
        <v>0</v>
      </c>
      <c r="O128" s="27">
        <f t="shared" si="150"/>
        <v>0</v>
      </c>
      <c r="P128" s="27">
        <f t="shared" si="150"/>
        <v>0</v>
      </c>
      <c r="Q128" s="27">
        <f t="shared" si="150"/>
        <v>0</v>
      </c>
      <c r="R128" s="27">
        <f t="shared" si="150"/>
        <v>0</v>
      </c>
      <c r="S128" s="27">
        <f t="shared" si="150"/>
        <v>0</v>
      </c>
      <c r="T128" s="27">
        <f t="shared" si="150"/>
        <v>0</v>
      </c>
      <c r="U128" s="27">
        <f t="shared" si="150"/>
        <v>0</v>
      </c>
      <c r="V128" s="27">
        <f t="shared" si="150"/>
        <v>0</v>
      </c>
      <c r="W128" s="27">
        <f t="shared" si="150"/>
        <v>0</v>
      </c>
      <c r="X128" s="27">
        <f t="shared" si="150"/>
        <v>0</v>
      </c>
      <c r="Y128" s="27">
        <f t="shared" si="150"/>
        <v>0</v>
      </c>
      <c r="Z128" s="27">
        <f t="shared" si="150"/>
        <v>0</v>
      </c>
      <c r="AA128" s="27">
        <f t="shared" si="150"/>
        <v>0</v>
      </c>
      <c r="AB128" s="27">
        <f t="shared" si="150"/>
        <v>0</v>
      </c>
      <c r="AC128" s="27">
        <f t="shared" si="150"/>
        <v>0</v>
      </c>
      <c r="AD128" s="27">
        <f t="shared" si="150"/>
        <v>0</v>
      </c>
      <c r="AE128" s="27">
        <f t="shared" si="150"/>
        <v>0</v>
      </c>
      <c r="AF128" s="27">
        <f t="shared" si="150"/>
        <v>0</v>
      </c>
      <c r="AG128" s="27">
        <f t="shared" si="150"/>
        <v>0</v>
      </c>
      <c r="AH128" s="27">
        <f t="shared" si="150"/>
        <v>0</v>
      </c>
      <c r="AI128" s="27">
        <f t="shared" si="150"/>
        <v>0</v>
      </c>
    </row>
    <row r="129" spans="1:35" ht="64.5" customHeight="1" hidden="1">
      <c r="A129" s="140" t="s">
        <v>10</v>
      </c>
      <c r="B129" s="28" t="s">
        <v>9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</row>
    <row r="130" spans="1:35" ht="21.75" customHeight="1">
      <c r="A130" s="10" t="s">
        <v>40</v>
      </c>
      <c r="B130" s="14" t="s">
        <v>41</v>
      </c>
      <c r="C130" s="78">
        <f aca="true" t="shared" si="151" ref="C130:H130">SUM(C131+C370+C376+C367)</f>
        <v>587221.5</v>
      </c>
      <c r="D130" s="78">
        <f t="shared" si="151"/>
        <v>382971.8</v>
      </c>
      <c r="E130" s="78">
        <f t="shared" si="151"/>
        <v>425327.7</v>
      </c>
      <c r="F130" s="78">
        <f t="shared" si="151"/>
        <v>21719.500000000004</v>
      </c>
      <c r="G130" s="78">
        <f t="shared" si="151"/>
        <v>18473.2</v>
      </c>
      <c r="H130" s="78">
        <f t="shared" si="151"/>
        <v>27118.4</v>
      </c>
      <c r="I130" s="15">
        <f aca="true" t="shared" si="152" ref="I130:K131">SUM(C130+F130)</f>
        <v>608941</v>
      </c>
      <c r="J130" s="15">
        <f t="shared" si="152"/>
        <v>401445</v>
      </c>
      <c r="K130" s="15">
        <f t="shared" si="152"/>
        <v>452446.10000000003</v>
      </c>
      <c r="L130" s="78">
        <f>SUM(L131+L370+L376+L367)</f>
        <v>6368.799999999999</v>
      </c>
      <c r="M130" s="78">
        <f>SUM(M131+M370+M376+M367)</f>
        <v>1250</v>
      </c>
      <c r="N130" s="78">
        <f>SUM(N131+N370+N376+N367)</f>
        <v>1250</v>
      </c>
      <c r="O130" s="15">
        <f aca="true" t="shared" si="153" ref="O130:Q131">SUM(I130+L130)</f>
        <v>615309.8</v>
      </c>
      <c r="P130" s="15">
        <f t="shared" si="153"/>
        <v>402695</v>
      </c>
      <c r="Q130" s="15">
        <f t="shared" si="153"/>
        <v>453696.10000000003</v>
      </c>
      <c r="R130" s="78">
        <f>SUM(R131+R370+R376+R367)</f>
        <v>1835.1</v>
      </c>
      <c r="S130" s="78">
        <f>SUM(S131+S370+S376+S367)</f>
        <v>-626.5</v>
      </c>
      <c r="T130" s="78">
        <f>SUM(T131+T370+T376+T367)</f>
        <v>0</v>
      </c>
      <c r="U130" s="15">
        <f aca="true" t="shared" si="154" ref="U130:W131">SUM(O130+R130)</f>
        <v>617144.9</v>
      </c>
      <c r="V130" s="15">
        <f t="shared" si="154"/>
        <v>402068.5</v>
      </c>
      <c r="W130" s="15">
        <f t="shared" si="154"/>
        <v>453696.10000000003</v>
      </c>
      <c r="X130" s="78">
        <f>SUM(X131+X370+X376+X367)</f>
        <v>7043.8</v>
      </c>
      <c r="Y130" s="78">
        <f>SUM(Y131+Y370+Y376+Y367)</f>
        <v>0</v>
      </c>
      <c r="Z130" s="78">
        <f>SUM(Z131+Z370+Z376+Z367)</f>
        <v>0</v>
      </c>
      <c r="AA130" s="15">
        <f aca="true" t="shared" si="155" ref="AA130:AC131">SUM(U130+X130)</f>
        <v>624188.7000000001</v>
      </c>
      <c r="AB130" s="15">
        <f t="shared" si="155"/>
        <v>402068.5</v>
      </c>
      <c r="AC130" s="15">
        <f t="shared" si="155"/>
        <v>453696.10000000003</v>
      </c>
      <c r="AD130" s="78">
        <f>SUM(AD131+AD370+AD376+AD367)</f>
        <v>3534.7999999999997</v>
      </c>
      <c r="AE130" s="78">
        <f>SUM(AE131+AE370+AE376+AE367)</f>
        <v>0</v>
      </c>
      <c r="AF130" s="78">
        <f>SUM(AF131+AF370+AF376+AF367)</f>
        <v>0</v>
      </c>
      <c r="AG130" s="15">
        <f aca="true" t="shared" si="156" ref="AG130:AI131">SUM(AA130+AD130)</f>
        <v>627723.5000000001</v>
      </c>
      <c r="AH130" s="15">
        <f t="shared" si="156"/>
        <v>402068.5</v>
      </c>
      <c r="AI130" s="15">
        <f t="shared" si="156"/>
        <v>453696.10000000003</v>
      </c>
    </row>
    <row r="131" spans="1:35" ht="36.75" customHeight="1">
      <c r="A131" s="141" t="s">
        <v>42</v>
      </c>
      <c r="B131" s="38" t="s">
        <v>43</v>
      </c>
      <c r="C131" s="53">
        <f aca="true" t="shared" si="157" ref="C131:H131">SUM(C132+C137+C187+C214+C224+C229+C316+C344)</f>
        <v>587221.5</v>
      </c>
      <c r="D131" s="53">
        <f t="shared" si="157"/>
        <v>382971.8</v>
      </c>
      <c r="E131" s="53">
        <f t="shared" si="157"/>
        <v>425327.7</v>
      </c>
      <c r="F131" s="53">
        <f t="shared" si="157"/>
        <v>23022.2</v>
      </c>
      <c r="G131" s="53">
        <f t="shared" si="157"/>
        <v>18473.2</v>
      </c>
      <c r="H131" s="53">
        <f t="shared" si="157"/>
        <v>27118.4</v>
      </c>
      <c r="I131" s="25">
        <f t="shared" si="152"/>
        <v>610243.7</v>
      </c>
      <c r="J131" s="25">
        <f t="shared" si="152"/>
        <v>401445</v>
      </c>
      <c r="K131" s="25">
        <f t="shared" si="152"/>
        <v>452446.10000000003</v>
      </c>
      <c r="L131" s="53">
        <f>SUM(L132+L137+L187+L214+L224+L229+L316+L344)</f>
        <v>6368.799999999999</v>
      </c>
      <c r="M131" s="53">
        <f>SUM(M132+M137+M187+M214+M224+M229+M316+M344)</f>
        <v>1250</v>
      </c>
      <c r="N131" s="53">
        <f>SUM(N132+N137+N187+N214+N224+N229+N316+N344)</f>
        <v>1250</v>
      </c>
      <c r="O131" s="25">
        <f t="shared" si="153"/>
        <v>616612.5</v>
      </c>
      <c r="P131" s="25">
        <f t="shared" si="153"/>
        <v>402695</v>
      </c>
      <c r="Q131" s="25">
        <f t="shared" si="153"/>
        <v>453696.10000000003</v>
      </c>
      <c r="R131" s="53">
        <f>SUM(R132+R137+R187+R214+R224+R229+R316+R344)</f>
        <v>-490.8000000000002</v>
      </c>
      <c r="S131" s="53">
        <f>SUM(S132+S137+S187+S214+S224+S229+S316+S344)</f>
        <v>-626.5</v>
      </c>
      <c r="T131" s="53">
        <f>SUM(T132+T137+T187+T214+T224+T229+T316+T344)</f>
        <v>0</v>
      </c>
      <c r="U131" s="25">
        <f t="shared" si="154"/>
        <v>616121.7</v>
      </c>
      <c r="V131" s="25">
        <f t="shared" si="154"/>
        <v>402068.5</v>
      </c>
      <c r="W131" s="25">
        <f t="shared" si="154"/>
        <v>453696.10000000003</v>
      </c>
      <c r="X131" s="53">
        <f>SUM(X132+X137+X187+X214+X224+X229+X316+X344)</f>
        <v>7043.8</v>
      </c>
      <c r="Y131" s="53">
        <f>SUM(Y132+Y137+Y187+Y214+Y224+Y229+Y316+Y344)</f>
        <v>0</v>
      </c>
      <c r="Z131" s="53">
        <f>SUM(Z132+Z137+Z187+Z214+Z224+Z229+Z316+Z344)</f>
        <v>0</v>
      </c>
      <c r="AA131" s="25">
        <f t="shared" si="155"/>
        <v>623165.5</v>
      </c>
      <c r="AB131" s="25">
        <f t="shared" si="155"/>
        <v>402068.5</v>
      </c>
      <c r="AC131" s="25">
        <f t="shared" si="155"/>
        <v>453696.10000000003</v>
      </c>
      <c r="AD131" s="53">
        <f>SUM(AD132+AD137+AD187+AD214+AD224+AD229+AD316+AD344)</f>
        <v>3534.7999999999997</v>
      </c>
      <c r="AE131" s="53">
        <f>SUM(AE132+AE137+AE187+AE214+AE224+AE229+AE316+AE344)</f>
        <v>0</v>
      </c>
      <c r="AF131" s="53">
        <f>SUM(AF132+AF137+AF187+AF214+AF224+AF229+AF316+AF344)</f>
        <v>0</v>
      </c>
      <c r="AG131" s="25">
        <f t="shared" si="156"/>
        <v>626700.3</v>
      </c>
      <c r="AH131" s="25">
        <f t="shared" si="156"/>
        <v>402068.5</v>
      </c>
      <c r="AI131" s="25">
        <f t="shared" si="156"/>
        <v>453696.10000000003</v>
      </c>
    </row>
    <row r="132" spans="1:35" ht="21" customHeight="1" hidden="1">
      <c r="A132" s="142" t="s">
        <v>222</v>
      </c>
      <c r="B132" s="18" t="s">
        <v>44</v>
      </c>
      <c r="C132" s="51">
        <f aca="true" t="shared" si="158" ref="C132:H132">C133+C135</f>
        <v>0</v>
      </c>
      <c r="D132" s="51">
        <f t="shared" si="158"/>
        <v>0</v>
      </c>
      <c r="E132" s="51">
        <f t="shared" si="158"/>
        <v>0</v>
      </c>
      <c r="F132" s="51">
        <f t="shared" si="158"/>
        <v>0</v>
      </c>
      <c r="G132" s="51">
        <f t="shared" si="158"/>
        <v>0</v>
      </c>
      <c r="H132" s="51">
        <f t="shared" si="158"/>
        <v>0</v>
      </c>
      <c r="I132" s="51"/>
      <c r="J132" s="51"/>
      <c r="K132" s="51"/>
      <c r="L132" s="51">
        <f>L133+L135</f>
        <v>0</v>
      </c>
      <c r="M132" s="51">
        <f>M133+M135</f>
        <v>0</v>
      </c>
      <c r="N132" s="51">
        <f>N133+N135</f>
        <v>0</v>
      </c>
      <c r="O132" s="51"/>
      <c r="P132" s="51"/>
      <c r="Q132" s="51"/>
      <c r="R132" s="51">
        <f>R133+R135</f>
        <v>0</v>
      </c>
      <c r="S132" s="51">
        <f>S133+S135</f>
        <v>0</v>
      </c>
      <c r="T132" s="51">
        <f>T133+T135</f>
        <v>0</v>
      </c>
      <c r="U132" s="51"/>
      <c r="V132" s="51"/>
      <c r="W132" s="51"/>
      <c r="X132" s="51">
        <f>X133+X135</f>
        <v>0</v>
      </c>
      <c r="Y132" s="51">
        <f>Y133+Y135</f>
        <v>0</v>
      </c>
      <c r="Z132" s="51">
        <f>Z133+Z135</f>
        <v>0</v>
      </c>
      <c r="AA132" s="51"/>
      <c r="AB132" s="51"/>
      <c r="AC132" s="51"/>
      <c r="AD132" s="51">
        <f>AD133+AD135</f>
        <v>0</v>
      </c>
      <c r="AE132" s="51">
        <f>AE133+AE135</f>
        <v>0</v>
      </c>
      <c r="AF132" s="51">
        <f>AF133+AF135</f>
        <v>0</v>
      </c>
      <c r="AG132" s="51"/>
      <c r="AH132" s="51"/>
      <c r="AI132" s="51"/>
    </row>
    <row r="133" spans="1:35" ht="18.75" customHeight="1" hidden="1">
      <c r="A133" s="143" t="s">
        <v>45</v>
      </c>
      <c r="B133" s="52" t="s">
        <v>46</v>
      </c>
      <c r="C133" s="53">
        <f aca="true" t="shared" si="159" ref="C133:H133">C134</f>
        <v>0</v>
      </c>
      <c r="D133" s="53">
        <f t="shared" si="159"/>
        <v>0</v>
      </c>
      <c r="E133" s="53">
        <f t="shared" si="159"/>
        <v>0</v>
      </c>
      <c r="F133" s="53">
        <f t="shared" si="159"/>
        <v>0</v>
      </c>
      <c r="G133" s="53">
        <f t="shared" si="159"/>
        <v>0</v>
      </c>
      <c r="H133" s="53">
        <f t="shared" si="159"/>
        <v>0</v>
      </c>
      <c r="I133" s="53"/>
      <c r="J133" s="53"/>
      <c r="K133" s="53"/>
      <c r="L133" s="53">
        <f>L134</f>
        <v>0</v>
      </c>
      <c r="M133" s="53">
        <f>M134</f>
        <v>0</v>
      </c>
      <c r="N133" s="53">
        <f>N134</f>
        <v>0</v>
      </c>
      <c r="O133" s="53"/>
      <c r="P133" s="53"/>
      <c r="Q133" s="53"/>
      <c r="R133" s="53">
        <f>R134</f>
        <v>0</v>
      </c>
      <c r="S133" s="53">
        <f>S134</f>
        <v>0</v>
      </c>
      <c r="T133" s="53">
        <f>T134</f>
        <v>0</v>
      </c>
      <c r="U133" s="53"/>
      <c r="V133" s="53"/>
      <c r="W133" s="53"/>
      <c r="X133" s="53">
        <f>X134</f>
        <v>0</v>
      </c>
      <c r="Y133" s="53">
        <f>Y134</f>
        <v>0</v>
      </c>
      <c r="Z133" s="53">
        <f>Z134</f>
        <v>0</v>
      </c>
      <c r="AA133" s="53"/>
      <c r="AB133" s="53"/>
      <c r="AC133" s="53"/>
      <c r="AD133" s="53">
        <f>AD134</f>
        <v>0</v>
      </c>
      <c r="AE133" s="53">
        <f>AE134</f>
        <v>0</v>
      </c>
      <c r="AF133" s="53">
        <f>AF134</f>
        <v>0</v>
      </c>
      <c r="AG133" s="53"/>
      <c r="AH133" s="53"/>
      <c r="AI133" s="53"/>
    </row>
    <row r="134" spans="1:35" ht="32.25" customHeight="1" hidden="1">
      <c r="A134" s="162" t="s">
        <v>47</v>
      </c>
      <c r="B134" s="49" t="s">
        <v>48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</row>
    <row r="135" spans="1:35" ht="33.75" customHeight="1" hidden="1">
      <c r="A135" s="143" t="s">
        <v>52</v>
      </c>
      <c r="B135" s="38" t="s">
        <v>53</v>
      </c>
      <c r="C135" s="55">
        <f aca="true" t="shared" si="160" ref="C135:H135">C136</f>
        <v>0</v>
      </c>
      <c r="D135" s="55">
        <f t="shared" si="160"/>
        <v>0</v>
      </c>
      <c r="E135" s="55">
        <f t="shared" si="160"/>
        <v>0</v>
      </c>
      <c r="F135" s="55">
        <f t="shared" si="160"/>
        <v>0</v>
      </c>
      <c r="G135" s="55">
        <f t="shared" si="160"/>
        <v>0</v>
      </c>
      <c r="H135" s="55">
        <f t="shared" si="160"/>
        <v>0</v>
      </c>
      <c r="I135" s="55"/>
      <c r="J135" s="55"/>
      <c r="K135" s="55"/>
      <c r="L135" s="55">
        <f>L136</f>
        <v>0</v>
      </c>
      <c r="M135" s="55">
        <f>M136</f>
        <v>0</v>
      </c>
      <c r="N135" s="55">
        <f>N136</f>
        <v>0</v>
      </c>
      <c r="O135" s="55"/>
      <c r="P135" s="55"/>
      <c r="Q135" s="55"/>
      <c r="R135" s="55">
        <f>R136</f>
        <v>0</v>
      </c>
      <c r="S135" s="55">
        <f>S136</f>
        <v>0</v>
      </c>
      <c r="T135" s="55">
        <f>T136</f>
        <v>0</v>
      </c>
      <c r="U135" s="55"/>
      <c r="V135" s="55"/>
      <c r="W135" s="55"/>
      <c r="X135" s="55">
        <f>X136</f>
        <v>0</v>
      </c>
      <c r="Y135" s="55">
        <f>Y136</f>
        <v>0</v>
      </c>
      <c r="Z135" s="55">
        <f>Z136</f>
        <v>0</v>
      </c>
      <c r="AA135" s="55"/>
      <c r="AB135" s="55"/>
      <c r="AC135" s="55"/>
      <c r="AD135" s="55">
        <f>AD136</f>
        <v>0</v>
      </c>
      <c r="AE135" s="55">
        <f>AE136</f>
        <v>0</v>
      </c>
      <c r="AF135" s="55">
        <f>AF136</f>
        <v>0</v>
      </c>
      <c r="AG135" s="55"/>
      <c r="AH135" s="55"/>
      <c r="AI135" s="55"/>
    </row>
    <row r="136" spans="1:35" ht="33.75" customHeight="1" hidden="1">
      <c r="A136" s="144" t="s">
        <v>54</v>
      </c>
      <c r="B136" s="49" t="s">
        <v>55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</row>
    <row r="137" spans="1:35" ht="36.75" customHeight="1" hidden="1">
      <c r="A137" s="110" t="s">
        <v>86</v>
      </c>
      <c r="B137" s="18" t="s">
        <v>56</v>
      </c>
      <c r="C137" s="51">
        <f aca="true" t="shared" si="161" ref="C137:H137">SUM(C138+C142+C147+C152+C156+C155+C157+C159+C162+C165+C166+C158+C141)</f>
        <v>0</v>
      </c>
      <c r="D137" s="51">
        <f t="shared" si="161"/>
        <v>0</v>
      </c>
      <c r="E137" s="51">
        <f t="shared" si="161"/>
        <v>0</v>
      </c>
      <c r="F137" s="51">
        <f t="shared" si="161"/>
        <v>0</v>
      </c>
      <c r="G137" s="51">
        <f t="shared" si="161"/>
        <v>0</v>
      </c>
      <c r="H137" s="51">
        <f t="shared" si="161"/>
        <v>0</v>
      </c>
      <c r="I137" s="51"/>
      <c r="J137" s="51"/>
      <c r="K137" s="51"/>
      <c r="L137" s="51">
        <f>SUM(L138+L142+L147+L152+L156+L155+L157+L159+L162+L165+L166+L158+L141)</f>
        <v>0</v>
      </c>
      <c r="M137" s="51">
        <f>SUM(M138+M142+M147+M152+M156+M155+M157+M159+M162+M165+M166+M158+M141)</f>
        <v>0</v>
      </c>
      <c r="N137" s="51">
        <f>SUM(N138+N142+N147+N152+N156+N155+N157+N159+N162+N165+N166+N158+N141)</f>
        <v>0</v>
      </c>
      <c r="O137" s="51"/>
      <c r="P137" s="51"/>
      <c r="Q137" s="51"/>
      <c r="R137" s="51">
        <f>SUM(R138+R142+R147+R152+R156+R155+R157+R159+R162+R165+R166+R158+R141)</f>
        <v>0</v>
      </c>
      <c r="S137" s="51">
        <f>SUM(S138+S142+S147+S152+S156+S155+S157+S159+S162+S165+S166+S158+S141)</f>
        <v>0</v>
      </c>
      <c r="T137" s="51">
        <f>SUM(T138+T142+T147+T152+T156+T155+T157+T159+T162+T165+T166+T158+T141)</f>
        <v>0</v>
      </c>
      <c r="U137" s="51"/>
      <c r="V137" s="51"/>
      <c r="W137" s="51"/>
      <c r="X137" s="51">
        <f>SUM(X138+X142+X147+X152+X156+X155+X157+X159+X162+X165+X166+X158+X141)</f>
        <v>0</v>
      </c>
      <c r="Y137" s="51">
        <f>SUM(Y138+Y142+Y147+Y152+Y156+Y155+Y157+Y159+Y162+Y165+Y166+Y158+Y141)</f>
        <v>0</v>
      </c>
      <c r="Z137" s="51">
        <f>SUM(Z138+Z142+Z147+Z152+Z156+Z155+Z157+Z159+Z162+Z165+Z166+Z158+Z141)</f>
        <v>0</v>
      </c>
      <c r="AA137" s="51"/>
      <c r="AB137" s="51"/>
      <c r="AC137" s="51"/>
      <c r="AD137" s="51">
        <f>SUM(AD138+AD142+AD147+AD152+AD156+AD155+AD157+AD159+AD162+AD165+AD166+AD158+AD141)</f>
        <v>0</v>
      </c>
      <c r="AE137" s="51">
        <f>SUM(AE138+AE142+AE147+AE152+AE156+AE155+AE157+AE159+AE162+AE165+AE166+AE158+AE141)</f>
        <v>0</v>
      </c>
      <c r="AF137" s="51">
        <f>SUM(AF138+AF142+AF147+AF152+AF156+AF155+AF157+AF159+AF162+AF165+AF166+AF158+AF141)</f>
        <v>0</v>
      </c>
      <c r="AG137" s="51"/>
      <c r="AH137" s="51"/>
      <c r="AI137" s="51"/>
    </row>
    <row r="138" spans="1:35" ht="36.75" customHeight="1" hidden="1">
      <c r="A138" s="145" t="s">
        <v>368</v>
      </c>
      <c r="B138" s="105" t="s">
        <v>369</v>
      </c>
      <c r="C138" s="57">
        <f aca="true" t="shared" si="162" ref="C138:H138">SUM(C140)</f>
        <v>0</v>
      </c>
      <c r="D138" s="57">
        <f t="shared" si="162"/>
        <v>0</v>
      </c>
      <c r="E138" s="57">
        <f t="shared" si="162"/>
        <v>0</v>
      </c>
      <c r="F138" s="57">
        <f t="shared" si="162"/>
        <v>0</v>
      </c>
      <c r="G138" s="57">
        <f t="shared" si="162"/>
        <v>0</v>
      </c>
      <c r="H138" s="57">
        <f t="shared" si="162"/>
        <v>0</v>
      </c>
      <c r="I138" s="57"/>
      <c r="J138" s="57"/>
      <c r="K138" s="57"/>
      <c r="L138" s="57">
        <f>SUM(L140)</f>
        <v>0</v>
      </c>
      <c r="M138" s="57">
        <f>SUM(M140)</f>
        <v>0</v>
      </c>
      <c r="N138" s="57">
        <f>SUM(N140)</f>
        <v>0</v>
      </c>
      <c r="O138" s="57"/>
      <c r="P138" s="57"/>
      <c r="Q138" s="57"/>
      <c r="R138" s="57">
        <f>SUM(R140)</f>
        <v>0</v>
      </c>
      <c r="S138" s="57">
        <f>SUM(S140)</f>
        <v>0</v>
      </c>
      <c r="T138" s="57">
        <f>SUM(T140)</f>
        <v>0</v>
      </c>
      <c r="U138" s="57"/>
      <c r="V138" s="57"/>
      <c r="W138" s="57"/>
      <c r="X138" s="57">
        <f>SUM(X140)</f>
        <v>0</v>
      </c>
      <c r="Y138" s="57">
        <f>SUM(Y140)</f>
        <v>0</v>
      </c>
      <c r="Z138" s="57">
        <f>SUM(Z140)</f>
        <v>0</v>
      </c>
      <c r="AA138" s="57"/>
      <c r="AB138" s="57"/>
      <c r="AC138" s="57"/>
      <c r="AD138" s="57">
        <f>SUM(AD140)</f>
        <v>0</v>
      </c>
      <c r="AE138" s="57">
        <f>SUM(AE140)</f>
        <v>0</v>
      </c>
      <c r="AF138" s="57">
        <f>SUM(AF140)</f>
        <v>0</v>
      </c>
      <c r="AG138" s="57"/>
      <c r="AH138" s="57"/>
      <c r="AI138" s="57"/>
    </row>
    <row r="139" spans="1:35" ht="17.25" customHeight="1" hidden="1">
      <c r="A139" s="136" t="s">
        <v>108</v>
      </c>
      <c r="B139" s="106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</row>
    <row r="140" spans="1:35" ht="50.25" customHeight="1" hidden="1">
      <c r="A140" s="182" t="s">
        <v>375</v>
      </c>
      <c r="B140" s="106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</row>
    <row r="141" spans="1:35" ht="41.25" customHeight="1" hidden="1">
      <c r="A141" s="250" t="s">
        <v>35</v>
      </c>
      <c r="B141" s="179" t="s">
        <v>36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</row>
    <row r="142" spans="1:35" ht="36" customHeight="1" hidden="1">
      <c r="A142" s="147" t="s">
        <v>370</v>
      </c>
      <c r="B142" s="105" t="s">
        <v>371</v>
      </c>
      <c r="C142" s="57">
        <f aca="true" t="shared" si="163" ref="C142:H142">SUM(C144:C146)</f>
        <v>0</v>
      </c>
      <c r="D142" s="57">
        <f t="shared" si="163"/>
        <v>0</v>
      </c>
      <c r="E142" s="57">
        <f t="shared" si="163"/>
        <v>0</v>
      </c>
      <c r="F142" s="57">
        <f t="shared" si="163"/>
        <v>0</v>
      </c>
      <c r="G142" s="57">
        <f t="shared" si="163"/>
        <v>0</v>
      </c>
      <c r="H142" s="57">
        <f t="shared" si="163"/>
        <v>0</v>
      </c>
      <c r="I142" s="57"/>
      <c r="J142" s="57"/>
      <c r="K142" s="57"/>
      <c r="L142" s="57">
        <f>SUM(L144:L146)</f>
        <v>0</v>
      </c>
      <c r="M142" s="57">
        <f>SUM(M144:M146)</f>
        <v>0</v>
      </c>
      <c r="N142" s="57">
        <f>SUM(N144:N146)</f>
        <v>0</v>
      </c>
      <c r="O142" s="57"/>
      <c r="P142" s="57"/>
      <c r="Q142" s="57"/>
      <c r="R142" s="57">
        <f>SUM(R144:R146)</f>
        <v>0</v>
      </c>
      <c r="S142" s="57">
        <f>SUM(S144:S146)</f>
        <v>0</v>
      </c>
      <c r="T142" s="57">
        <f>SUM(T144:T146)</f>
        <v>0</v>
      </c>
      <c r="U142" s="57"/>
      <c r="V142" s="57"/>
      <c r="W142" s="57"/>
      <c r="X142" s="57">
        <f>SUM(X144:X146)</f>
        <v>0</v>
      </c>
      <c r="Y142" s="57">
        <f>SUM(Y144:Y146)</f>
        <v>0</v>
      </c>
      <c r="Z142" s="57">
        <f>SUM(Z144:Z146)</f>
        <v>0</v>
      </c>
      <c r="AA142" s="57"/>
      <c r="AB142" s="57"/>
      <c r="AC142" s="57"/>
      <c r="AD142" s="57">
        <f>SUM(AD144:AD146)</f>
        <v>0</v>
      </c>
      <c r="AE142" s="57">
        <f>SUM(AE144:AE146)</f>
        <v>0</v>
      </c>
      <c r="AF142" s="57">
        <f>SUM(AF144:AF146)</f>
        <v>0</v>
      </c>
      <c r="AG142" s="57"/>
      <c r="AH142" s="57"/>
      <c r="AI142" s="57"/>
    </row>
    <row r="143" spans="1:35" ht="18.75" customHeight="1" hidden="1">
      <c r="A143" s="148" t="s">
        <v>108</v>
      </c>
      <c r="B143" s="99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</row>
    <row r="144" spans="1:35" ht="36.75" customHeight="1" hidden="1">
      <c r="A144" s="182" t="s">
        <v>126</v>
      </c>
      <c r="B144" s="107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</row>
    <row r="145" spans="1:35" ht="50.25" customHeight="1" hidden="1">
      <c r="A145" s="183" t="s">
        <v>394</v>
      </c>
      <c r="B145" s="107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</row>
    <row r="146" spans="1:35" ht="37.5" customHeight="1" hidden="1">
      <c r="A146" s="184" t="s">
        <v>395</v>
      </c>
      <c r="B146" s="109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</row>
    <row r="147" spans="1:35" s="3" customFormat="1" ht="36.75" customHeight="1" hidden="1">
      <c r="A147" s="103" t="s">
        <v>377</v>
      </c>
      <c r="B147" s="93" t="s">
        <v>334</v>
      </c>
      <c r="C147" s="57">
        <f aca="true" t="shared" si="164" ref="C147:H147">SUM(C149+C150+C151)</f>
        <v>0</v>
      </c>
      <c r="D147" s="57">
        <f t="shared" si="164"/>
        <v>0</v>
      </c>
      <c r="E147" s="57">
        <f t="shared" si="164"/>
        <v>0</v>
      </c>
      <c r="F147" s="57">
        <f t="shared" si="164"/>
        <v>0</v>
      </c>
      <c r="G147" s="57">
        <f t="shared" si="164"/>
        <v>0</v>
      </c>
      <c r="H147" s="57">
        <f t="shared" si="164"/>
        <v>0</v>
      </c>
      <c r="I147" s="57"/>
      <c r="J147" s="57"/>
      <c r="K147" s="57"/>
      <c r="L147" s="57">
        <f>SUM(L149+L150+L151)</f>
        <v>0</v>
      </c>
      <c r="M147" s="57">
        <f>SUM(M149+M150+M151)</f>
        <v>0</v>
      </c>
      <c r="N147" s="57">
        <f>SUM(N149+N150+N151)</f>
        <v>0</v>
      </c>
      <c r="O147" s="57"/>
      <c r="P147" s="57"/>
      <c r="Q147" s="57"/>
      <c r="R147" s="57">
        <f>SUM(R149+R150+R151)</f>
        <v>0</v>
      </c>
      <c r="S147" s="57">
        <f>SUM(S149+S150+S151)</f>
        <v>0</v>
      </c>
      <c r="T147" s="57">
        <f>SUM(T149+T150+T151)</f>
        <v>0</v>
      </c>
      <c r="U147" s="57"/>
      <c r="V147" s="57"/>
      <c r="W147" s="57"/>
      <c r="X147" s="57">
        <f>SUM(X149+X150+X151)</f>
        <v>0</v>
      </c>
      <c r="Y147" s="57">
        <f>SUM(Y149+Y150+Y151)</f>
        <v>0</v>
      </c>
      <c r="Z147" s="57">
        <f>SUM(Z149+Z150+Z151)</f>
        <v>0</v>
      </c>
      <c r="AA147" s="57"/>
      <c r="AB147" s="57"/>
      <c r="AC147" s="57"/>
      <c r="AD147" s="57">
        <f>SUM(AD149+AD150+AD151)</f>
        <v>0</v>
      </c>
      <c r="AE147" s="57">
        <f>SUM(AE149+AE150+AE151)</f>
        <v>0</v>
      </c>
      <c r="AF147" s="57">
        <f>SUM(AF149+AF150+AF151)</f>
        <v>0</v>
      </c>
      <c r="AG147" s="57"/>
      <c r="AH147" s="57"/>
      <c r="AI147" s="57"/>
    </row>
    <row r="148" spans="1:35" s="3" customFormat="1" ht="15.75" customHeight="1" hidden="1">
      <c r="A148" s="166" t="s">
        <v>108</v>
      </c>
      <c r="B148" s="52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</row>
    <row r="149" spans="1:35" s="3" customFormat="1" ht="51" customHeight="1" hidden="1">
      <c r="A149" s="100" t="s">
        <v>332</v>
      </c>
      <c r="B149" s="38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</row>
    <row r="150" spans="1:35" s="3" customFormat="1" ht="40.5" customHeight="1" hidden="1">
      <c r="A150" s="146" t="s">
        <v>375</v>
      </c>
      <c r="B150" s="38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</row>
    <row r="151" spans="1:35" s="3" customFormat="1" ht="36" customHeight="1" hidden="1">
      <c r="A151" s="149" t="s">
        <v>374</v>
      </c>
      <c r="B151" s="102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</row>
    <row r="152" spans="1:35" s="3" customFormat="1" ht="52.5" customHeight="1" hidden="1">
      <c r="A152" s="150" t="s">
        <v>357</v>
      </c>
      <c r="B152" s="59" t="s">
        <v>356</v>
      </c>
      <c r="C152" s="57">
        <f aca="true" t="shared" si="165" ref="C152:H152">SUM(C154)</f>
        <v>0</v>
      </c>
      <c r="D152" s="57">
        <f t="shared" si="165"/>
        <v>0</v>
      </c>
      <c r="E152" s="57">
        <f t="shared" si="165"/>
        <v>0</v>
      </c>
      <c r="F152" s="57">
        <f t="shared" si="165"/>
        <v>0</v>
      </c>
      <c r="G152" s="57">
        <f t="shared" si="165"/>
        <v>0</v>
      </c>
      <c r="H152" s="57">
        <f t="shared" si="165"/>
        <v>0</v>
      </c>
      <c r="I152" s="57"/>
      <c r="J152" s="57"/>
      <c r="K152" s="57"/>
      <c r="L152" s="57">
        <f>SUM(L154)</f>
        <v>0</v>
      </c>
      <c r="M152" s="57">
        <f>SUM(M154)</f>
        <v>0</v>
      </c>
      <c r="N152" s="57">
        <f>SUM(N154)</f>
        <v>0</v>
      </c>
      <c r="O152" s="57"/>
      <c r="P152" s="57"/>
      <c r="Q152" s="57"/>
      <c r="R152" s="57">
        <f>SUM(R154)</f>
        <v>0</v>
      </c>
      <c r="S152" s="57">
        <f>SUM(S154)</f>
        <v>0</v>
      </c>
      <c r="T152" s="57">
        <f>SUM(T154)</f>
        <v>0</v>
      </c>
      <c r="U152" s="57"/>
      <c r="V152" s="57"/>
      <c r="W152" s="57"/>
      <c r="X152" s="57">
        <f>SUM(X154)</f>
        <v>0</v>
      </c>
      <c r="Y152" s="57">
        <f>SUM(Y154)</f>
        <v>0</v>
      </c>
      <c r="Z152" s="57">
        <f>SUM(Z154)</f>
        <v>0</v>
      </c>
      <c r="AA152" s="57"/>
      <c r="AB152" s="57"/>
      <c r="AC152" s="57"/>
      <c r="AD152" s="57">
        <f>SUM(AD154)</f>
        <v>0</v>
      </c>
      <c r="AE152" s="57">
        <f>SUM(AE154)</f>
        <v>0</v>
      </c>
      <c r="AF152" s="57">
        <f>SUM(AF154)</f>
        <v>0</v>
      </c>
      <c r="AG152" s="57"/>
      <c r="AH152" s="57"/>
      <c r="AI152" s="57"/>
    </row>
    <row r="153" spans="1:35" s="3" customFormat="1" ht="16.5" customHeight="1" hidden="1">
      <c r="A153" s="151" t="s">
        <v>108</v>
      </c>
      <c r="B153" s="8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</row>
    <row r="154" spans="1:35" s="3" customFormat="1" ht="50.25" customHeight="1" hidden="1">
      <c r="A154" s="100" t="s">
        <v>332</v>
      </c>
      <c r="B154" s="107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</row>
    <row r="155" spans="1:35" s="3" customFormat="1" ht="70.5" customHeight="1" hidden="1">
      <c r="A155" s="185" t="s">
        <v>400</v>
      </c>
      <c r="B155" s="186" t="s">
        <v>396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</row>
    <row r="156" spans="1:35" s="3" customFormat="1" ht="87" customHeight="1" hidden="1">
      <c r="A156" s="185" t="s">
        <v>372</v>
      </c>
      <c r="B156" s="186" t="s">
        <v>373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</row>
    <row r="157" spans="1:35" s="3" customFormat="1" ht="55.5" customHeight="1" hidden="1">
      <c r="A157" s="185" t="s">
        <v>457</v>
      </c>
      <c r="B157" s="186" t="s">
        <v>397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</row>
    <row r="158" spans="1:35" s="3" customFormat="1" ht="67.5" customHeight="1" hidden="1">
      <c r="A158" s="185" t="s">
        <v>384</v>
      </c>
      <c r="B158" s="187" t="s">
        <v>385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</row>
    <row r="159" spans="1:35" s="3" customFormat="1" ht="52.5" customHeight="1" hidden="1">
      <c r="A159" s="152" t="s">
        <v>358</v>
      </c>
      <c r="B159" s="59" t="s">
        <v>359</v>
      </c>
      <c r="C159" s="57">
        <f aca="true" t="shared" si="166" ref="C159:H159">SUM(C161)</f>
        <v>0</v>
      </c>
      <c r="D159" s="57">
        <f t="shared" si="166"/>
        <v>0</v>
      </c>
      <c r="E159" s="57">
        <f t="shared" si="166"/>
        <v>0</v>
      </c>
      <c r="F159" s="57">
        <f t="shared" si="166"/>
        <v>0</v>
      </c>
      <c r="G159" s="57">
        <f t="shared" si="166"/>
        <v>0</v>
      </c>
      <c r="H159" s="57">
        <f t="shared" si="166"/>
        <v>0</v>
      </c>
      <c r="I159" s="57"/>
      <c r="J159" s="57"/>
      <c r="K159" s="57"/>
      <c r="L159" s="57">
        <f>SUM(L161)</f>
        <v>0</v>
      </c>
      <c r="M159" s="57">
        <f>SUM(M161)</f>
        <v>0</v>
      </c>
      <c r="N159" s="57">
        <f>SUM(N161)</f>
        <v>0</v>
      </c>
      <c r="O159" s="57"/>
      <c r="P159" s="57"/>
      <c r="Q159" s="57"/>
      <c r="R159" s="57">
        <f>SUM(R161)</f>
        <v>0</v>
      </c>
      <c r="S159" s="57">
        <f>SUM(S161)</f>
        <v>0</v>
      </c>
      <c r="T159" s="57">
        <f>SUM(T161)</f>
        <v>0</v>
      </c>
      <c r="U159" s="57"/>
      <c r="V159" s="57"/>
      <c r="W159" s="57"/>
      <c r="X159" s="57">
        <f>SUM(X161)</f>
        <v>0</v>
      </c>
      <c r="Y159" s="57">
        <f>SUM(Y161)</f>
        <v>0</v>
      </c>
      <c r="Z159" s="57">
        <f>SUM(Z161)</f>
        <v>0</v>
      </c>
      <c r="AA159" s="57"/>
      <c r="AB159" s="57"/>
      <c r="AC159" s="57"/>
      <c r="AD159" s="57">
        <f>SUM(AD161)</f>
        <v>0</v>
      </c>
      <c r="AE159" s="57">
        <f>SUM(AE161)</f>
        <v>0</v>
      </c>
      <c r="AF159" s="57">
        <f>SUM(AF161)</f>
        <v>0</v>
      </c>
      <c r="AG159" s="57"/>
      <c r="AH159" s="57"/>
      <c r="AI159" s="57"/>
    </row>
    <row r="160" spans="1:35" s="3" customFormat="1" ht="15.75" customHeight="1" hidden="1">
      <c r="A160" s="151" t="s">
        <v>108</v>
      </c>
      <c r="B160" s="10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</row>
    <row r="161" spans="1:35" s="3" customFormat="1" ht="52.5" customHeight="1" hidden="1">
      <c r="A161" s="100" t="s">
        <v>363</v>
      </c>
      <c r="B161" s="107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</row>
    <row r="162" spans="1:35" s="3" customFormat="1" ht="52.5" customHeight="1" hidden="1">
      <c r="A162" s="200" t="s">
        <v>458</v>
      </c>
      <c r="B162" s="181" t="s">
        <v>459</v>
      </c>
      <c r="C162" s="54">
        <f aca="true" t="shared" si="167" ref="C162:H162">SUM(C163:C164)</f>
        <v>0</v>
      </c>
      <c r="D162" s="54">
        <f t="shared" si="167"/>
        <v>0</v>
      </c>
      <c r="E162" s="54">
        <f t="shared" si="167"/>
        <v>0</v>
      </c>
      <c r="F162" s="54">
        <f t="shared" si="167"/>
        <v>0</v>
      </c>
      <c r="G162" s="54">
        <f t="shared" si="167"/>
        <v>0</v>
      </c>
      <c r="H162" s="54">
        <f t="shared" si="167"/>
        <v>0</v>
      </c>
      <c r="I162" s="54"/>
      <c r="J162" s="54"/>
      <c r="K162" s="54"/>
      <c r="L162" s="54">
        <f>SUM(L163:L164)</f>
        <v>0</v>
      </c>
      <c r="M162" s="54">
        <f>SUM(M163:M164)</f>
        <v>0</v>
      </c>
      <c r="N162" s="54">
        <f>SUM(N163:N164)</f>
        <v>0</v>
      </c>
      <c r="O162" s="54"/>
      <c r="P162" s="54"/>
      <c r="Q162" s="54"/>
      <c r="R162" s="54">
        <f>SUM(R163:R164)</f>
        <v>0</v>
      </c>
      <c r="S162" s="54">
        <f>SUM(S163:S164)</f>
        <v>0</v>
      </c>
      <c r="T162" s="54">
        <f>SUM(T163:T164)</f>
        <v>0</v>
      </c>
      <c r="U162" s="54"/>
      <c r="V162" s="54"/>
      <c r="W162" s="54"/>
      <c r="X162" s="54">
        <f>SUM(X163:X164)</f>
        <v>0</v>
      </c>
      <c r="Y162" s="54">
        <f>SUM(Y163:Y164)</f>
        <v>0</v>
      </c>
      <c r="Z162" s="54">
        <f>SUM(Z163:Z164)</f>
        <v>0</v>
      </c>
      <c r="AA162" s="54"/>
      <c r="AB162" s="54"/>
      <c r="AC162" s="54"/>
      <c r="AD162" s="54">
        <f>SUM(AD163:AD164)</f>
        <v>0</v>
      </c>
      <c r="AE162" s="54">
        <f>SUM(AE163:AE164)</f>
        <v>0</v>
      </c>
      <c r="AF162" s="54">
        <f>SUM(AF163:AF164)</f>
        <v>0</v>
      </c>
      <c r="AG162" s="54"/>
      <c r="AH162" s="54"/>
      <c r="AI162" s="54"/>
    </row>
    <row r="163" spans="1:35" s="3" customFormat="1" ht="15.75" customHeight="1" hidden="1">
      <c r="A163" s="168" t="s">
        <v>344</v>
      </c>
      <c r="B163" s="180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</row>
    <row r="164" spans="1:35" s="3" customFormat="1" ht="15.75" customHeight="1" hidden="1">
      <c r="A164" s="169" t="s">
        <v>345</v>
      </c>
      <c r="B164" s="109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</row>
    <row r="165" spans="1:35" s="3" customFormat="1" ht="80.25" customHeight="1" hidden="1">
      <c r="A165" s="209" t="s">
        <v>333</v>
      </c>
      <c r="B165" s="93" t="s">
        <v>335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</row>
    <row r="166" spans="1:35" ht="15.75" customHeight="1" hidden="1">
      <c r="A166" s="153" t="s">
        <v>57</v>
      </c>
      <c r="B166" s="44" t="s">
        <v>58</v>
      </c>
      <c r="C166" s="55">
        <f aca="true" t="shared" si="168" ref="C166:H166">SUM(C167)</f>
        <v>0</v>
      </c>
      <c r="D166" s="55">
        <f t="shared" si="168"/>
        <v>0</v>
      </c>
      <c r="E166" s="55">
        <f t="shared" si="168"/>
        <v>0</v>
      </c>
      <c r="F166" s="55">
        <f t="shared" si="168"/>
        <v>0</v>
      </c>
      <c r="G166" s="55">
        <f t="shared" si="168"/>
        <v>0</v>
      </c>
      <c r="H166" s="55">
        <f t="shared" si="168"/>
        <v>0</v>
      </c>
      <c r="I166" s="55"/>
      <c r="J166" s="55"/>
      <c r="K166" s="55"/>
      <c r="L166" s="55">
        <f>SUM(L167)</f>
        <v>0</v>
      </c>
      <c r="M166" s="55">
        <f>SUM(M167)</f>
        <v>0</v>
      </c>
      <c r="N166" s="55">
        <f>SUM(N167)</f>
        <v>0</v>
      </c>
      <c r="O166" s="55"/>
      <c r="P166" s="55"/>
      <c r="Q166" s="55"/>
      <c r="R166" s="55">
        <f>SUM(R167)</f>
        <v>0</v>
      </c>
      <c r="S166" s="55">
        <f>SUM(S167)</f>
        <v>0</v>
      </c>
      <c r="T166" s="55">
        <f>SUM(T167)</f>
        <v>0</v>
      </c>
      <c r="U166" s="55"/>
      <c r="V166" s="55"/>
      <c r="W166" s="55"/>
      <c r="X166" s="55">
        <f>SUM(X167)</f>
        <v>0</v>
      </c>
      <c r="Y166" s="55">
        <f>SUM(Y167)</f>
        <v>0</v>
      </c>
      <c r="Z166" s="55">
        <f>SUM(Z167)</f>
        <v>0</v>
      </c>
      <c r="AA166" s="55"/>
      <c r="AB166" s="55"/>
      <c r="AC166" s="55"/>
      <c r="AD166" s="55">
        <f>SUM(AD167)</f>
        <v>0</v>
      </c>
      <c r="AE166" s="55">
        <f>SUM(AE167)</f>
        <v>0</v>
      </c>
      <c r="AF166" s="55">
        <f>SUM(AF167)</f>
        <v>0</v>
      </c>
      <c r="AG166" s="55"/>
      <c r="AH166" s="55"/>
      <c r="AI166" s="55"/>
    </row>
    <row r="167" spans="1:35" ht="18.75" customHeight="1" hidden="1">
      <c r="A167" s="11" t="s">
        <v>59</v>
      </c>
      <c r="B167" s="56" t="s">
        <v>66</v>
      </c>
      <c r="C167" s="57">
        <f aca="true" t="shared" si="169" ref="C167:H167">SUM(C169+C170+C171++C172+C174+C184+C183+C173+C176+C175+C177+C185+C186+C178+C179+C180+C181+C182)</f>
        <v>0</v>
      </c>
      <c r="D167" s="57">
        <f t="shared" si="169"/>
        <v>0</v>
      </c>
      <c r="E167" s="57">
        <f t="shared" si="169"/>
        <v>0</v>
      </c>
      <c r="F167" s="57">
        <f t="shared" si="169"/>
        <v>0</v>
      </c>
      <c r="G167" s="57">
        <f t="shared" si="169"/>
        <v>0</v>
      </c>
      <c r="H167" s="57">
        <f t="shared" si="169"/>
        <v>0</v>
      </c>
      <c r="I167" s="57"/>
      <c r="J167" s="57"/>
      <c r="K167" s="57"/>
      <c r="L167" s="57">
        <f>SUM(L169+L170+L171++L172+L174+L184+L183+L173+L176+L175+L177+L185+L186+L178+L179+L180+L181+L182)</f>
        <v>0</v>
      </c>
      <c r="M167" s="57">
        <f>SUM(M169+M170+M171++M172+M174+M184+M183+M173+M176+M175+M177+M185+M186+M178+M179+M180+M181+M182)</f>
        <v>0</v>
      </c>
      <c r="N167" s="57">
        <f>SUM(N169+N170+N171++N172+N174+N184+N183+N173+N176+N175+N177+N185+N186+N178+N179+N180+N181+N182)</f>
        <v>0</v>
      </c>
      <c r="O167" s="57"/>
      <c r="P167" s="57"/>
      <c r="Q167" s="57"/>
      <c r="R167" s="57">
        <f>SUM(R169+R170+R171++R172+R174+R184+R183+R173+R176+R175+R177+R185+R186+R178+R179+R180+R181+R182)</f>
        <v>0</v>
      </c>
      <c r="S167" s="57">
        <f>SUM(S169+S170+S171++S172+S174+S184+S183+S173+S176+S175+S177+S185+S186+S178+S179+S180+S181+S182)</f>
        <v>0</v>
      </c>
      <c r="T167" s="57">
        <f>SUM(T169+T170+T171++T172+T174+T184+T183+T173+T176+T175+T177+T185+T186+T178+T179+T180+T181+T182)</f>
        <v>0</v>
      </c>
      <c r="U167" s="57"/>
      <c r="V167" s="57"/>
      <c r="W167" s="57"/>
      <c r="X167" s="57">
        <f>SUM(X169+X170+X171++X172+X174+X184+X183+X173+X176+X175+X177+X185+X186+X178+X179+X180+X181+X182)</f>
        <v>0</v>
      </c>
      <c r="Y167" s="57">
        <f>SUM(Y169+Y170+Y171++Y172+Y174+Y184+Y183+Y173+Y176+Y175+Y177+Y185+Y186+Y178+Y179+Y180+Y181+Y182)</f>
        <v>0</v>
      </c>
      <c r="Z167" s="57">
        <f>SUM(Z169+Z170+Z171++Z172+Z174+Z184+Z183+Z173+Z176+Z175+Z177+Z185+Z186+Z178+Z179+Z180+Z181+Z182)</f>
        <v>0</v>
      </c>
      <c r="AA167" s="57"/>
      <c r="AB167" s="57"/>
      <c r="AC167" s="57"/>
      <c r="AD167" s="57">
        <f>SUM(AD169+AD170+AD171++AD172+AD174+AD184+AD183+AD173+AD176+AD175+AD177+AD185+AD186+AD178+AD179+AD180+AD181+AD182)</f>
        <v>0</v>
      </c>
      <c r="AE167" s="57">
        <f>SUM(AE169+AE170+AE171++AE172+AE174+AE184+AE183+AE173+AE176+AE175+AE177+AE185+AE186+AE178+AE179+AE180+AE181+AE182)</f>
        <v>0</v>
      </c>
      <c r="AF167" s="57">
        <f>SUM(AF169+AF170+AF171++AF172+AF174+AF184+AF183+AF173+AF176+AF175+AF177+AF185+AF186+AF178+AF179+AF180+AF181+AF182)</f>
        <v>0</v>
      </c>
      <c r="AG167" s="57"/>
      <c r="AH167" s="57"/>
      <c r="AI167" s="57"/>
    </row>
    <row r="168" spans="1:35" s="4" customFormat="1" ht="16.5" customHeight="1" hidden="1">
      <c r="A168" s="165" t="s">
        <v>67</v>
      </c>
      <c r="B168" s="6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</row>
    <row r="169" spans="1:35" ht="49.5" customHeight="1" hidden="1">
      <c r="A169" s="164" t="s">
        <v>376</v>
      </c>
      <c r="B169" s="64" t="s">
        <v>66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</row>
    <row r="170" spans="1:35" ht="99.75" customHeight="1" hidden="1">
      <c r="A170" s="210" t="s">
        <v>379</v>
      </c>
      <c r="B170" s="61" t="s">
        <v>66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</row>
    <row r="171" spans="1:35" ht="85.5" customHeight="1" hidden="1">
      <c r="A171" s="163" t="s">
        <v>381</v>
      </c>
      <c r="B171" s="61" t="s">
        <v>66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</row>
    <row r="172" spans="1:35" ht="32.25" customHeight="1" hidden="1">
      <c r="A172" s="163" t="s">
        <v>91</v>
      </c>
      <c r="B172" s="61" t="s">
        <v>66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</row>
    <row r="173" spans="1:35" ht="114" customHeight="1" hidden="1">
      <c r="A173" s="163" t="s">
        <v>469</v>
      </c>
      <c r="B173" s="61" t="s">
        <v>66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</row>
    <row r="174" spans="1:35" ht="36" customHeight="1" hidden="1">
      <c r="A174" s="163" t="s">
        <v>220</v>
      </c>
      <c r="B174" s="61" t="s">
        <v>66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</row>
    <row r="175" spans="1:35" ht="53.25" customHeight="1" hidden="1">
      <c r="A175" s="163" t="s">
        <v>15</v>
      </c>
      <c r="B175" s="61" t="s">
        <v>66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</row>
    <row r="176" spans="1:35" ht="37.5" customHeight="1" hidden="1">
      <c r="A176" s="163" t="s">
        <v>471</v>
      </c>
      <c r="B176" s="61" t="s">
        <v>66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</row>
    <row r="177" spans="1:35" ht="32.25" customHeight="1" hidden="1">
      <c r="A177" s="163" t="s">
        <v>14</v>
      </c>
      <c r="B177" s="61" t="s">
        <v>66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</row>
    <row r="178" spans="1:35" ht="40.5" customHeight="1" hidden="1">
      <c r="A178" s="163" t="s">
        <v>299</v>
      </c>
      <c r="B178" s="61" t="s">
        <v>66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</row>
    <row r="179" spans="1:35" ht="67.5" customHeight="1" hidden="1">
      <c r="A179" s="163" t="s">
        <v>463</v>
      </c>
      <c r="B179" s="61" t="s">
        <v>66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</row>
    <row r="180" spans="1:35" ht="48.75" customHeight="1" hidden="1">
      <c r="A180" s="163" t="s">
        <v>391</v>
      </c>
      <c r="B180" s="61" t="s">
        <v>66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</row>
    <row r="181" spans="1:35" ht="42" customHeight="1" hidden="1">
      <c r="A181" s="163" t="s">
        <v>392</v>
      </c>
      <c r="B181" s="61" t="s">
        <v>66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</row>
    <row r="182" spans="1:35" ht="42" customHeight="1" hidden="1">
      <c r="A182" s="163" t="s">
        <v>152</v>
      </c>
      <c r="B182" s="61" t="s">
        <v>66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</row>
    <row r="183" spans="1:35" ht="47.25" customHeight="1" hidden="1">
      <c r="A183" s="208" t="s">
        <v>353</v>
      </c>
      <c r="B183" s="61" t="s">
        <v>66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</row>
    <row r="184" spans="1:35" ht="53.25" customHeight="1" hidden="1">
      <c r="A184" s="208" t="s">
        <v>352</v>
      </c>
      <c r="B184" s="61" t="s">
        <v>66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</row>
    <row r="185" spans="1:35" ht="31.5" customHeight="1" hidden="1">
      <c r="A185" s="208" t="s">
        <v>364</v>
      </c>
      <c r="B185" s="61" t="s">
        <v>66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</row>
    <row r="186" spans="1:35" ht="24" customHeight="1" hidden="1">
      <c r="A186" s="208" t="s">
        <v>365</v>
      </c>
      <c r="B186" s="61" t="s">
        <v>66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</row>
    <row r="187" spans="1:35" ht="22.5" customHeight="1" hidden="1">
      <c r="A187" s="110" t="s">
        <v>278</v>
      </c>
      <c r="B187" s="65" t="s">
        <v>92</v>
      </c>
      <c r="C187" s="51">
        <f aca="true" t="shared" si="170" ref="C187:H187">SUM(C191+C192+C203+C204+C205+C210+C190+C188+C189+C206+C209)</f>
        <v>0</v>
      </c>
      <c r="D187" s="51">
        <f t="shared" si="170"/>
        <v>0</v>
      </c>
      <c r="E187" s="51">
        <f t="shared" si="170"/>
        <v>0</v>
      </c>
      <c r="F187" s="51">
        <f t="shared" si="170"/>
        <v>0</v>
      </c>
      <c r="G187" s="51">
        <f t="shared" si="170"/>
        <v>0</v>
      </c>
      <c r="H187" s="51">
        <f t="shared" si="170"/>
        <v>0</v>
      </c>
      <c r="I187" s="51"/>
      <c r="J187" s="51"/>
      <c r="K187" s="51"/>
      <c r="L187" s="51">
        <f>SUM(L191+L192+L203+L204+L205+L210+L190+L188+L189+L206+L209)</f>
        <v>0</v>
      </c>
      <c r="M187" s="51">
        <f>SUM(M191+M192+M203+M204+M205+M210+M190+M188+M189+M206+M209)</f>
        <v>0</v>
      </c>
      <c r="N187" s="51">
        <f>SUM(N191+N192+N203+N204+N205+N210+N190+N188+N189+N206+N209)</f>
        <v>0</v>
      </c>
      <c r="O187" s="51"/>
      <c r="P187" s="51"/>
      <c r="Q187" s="51"/>
      <c r="R187" s="51">
        <f>SUM(R191+R192+R203+R204+R205+R210+R190+R188+R189+R206+R209)</f>
        <v>0</v>
      </c>
      <c r="S187" s="51">
        <f>SUM(S191+S192+S203+S204+S205+S210+S190+S188+S189+S206+S209)</f>
        <v>0</v>
      </c>
      <c r="T187" s="51">
        <f>SUM(T191+T192+T203+T204+T205+T210+T190+T188+T189+T206+T209)</f>
        <v>0</v>
      </c>
      <c r="U187" s="51"/>
      <c r="V187" s="51"/>
      <c r="W187" s="51"/>
      <c r="X187" s="51">
        <f>SUM(X191+X192+X203+X204+X205+X210+X190+X188+X189+X206+X209)</f>
        <v>0</v>
      </c>
      <c r="Y187" s="51">
        <f>SUM(Y191+Y192+Y203+Y204+Y205+Y210+Y190+Y188+Y189+Y206+Y209)</f>
        <v>0</v>
      </c>
      <c r="Z187" s="51">
        <f>SUM(Z191+Z192+Z203+Z204+Z205+Z210+Z190+Z188+Z189+Z206+Z209)</f>
        <v>0</v>
      </c>
      <c r="AA187" s="51"/>
      <c r="AB187" s="51"/>
      <c r="AC187" s="51"/>
      <c r="AD187" s="51">
        <f>SUM(AD191+AD192+AD203+AD204+AD205+AD210+AD190+AD188+AD189+AD206+AD209)</f>
        <v>0</v>
      </c>
      <c r="AE187" s="51">
        <f>SUM(AE191+AE192+AE203+AE204+AE205+AE210+AE190+AE188+AE189+AE206+AE209)</f>
        <v>0</v>
      </c>
      <c r="AF187" s="51">
        <f>SUM(AF191+AF192+AF203+AF204+AF205+AF210+AF190+AF188+AF189+AF206+AF209)</f>
        <v>0</v>
      </c>
      <c r="AG187" s="51"/>
      <c r="AH187" s="51"/>
      <c r="AI187" s="51"/>
    </row>
    <row r="188" spans="1:35" ht="31.5" customHeight="1" hidden="1">
      <c r="A188" s="154" t="s">
        <v>93</v>
      </c>
      <c r="B188" s="61" t="s">
        <v>94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</row>
    <row r="189" spans="1:35" ht="49.5" customHeight="1" hidden="1">
      <c r="A189" s="154" t="s">
        <v>81</v>
      </c>
      <c r="B189" s="61" t="s">
        <v>135</v>
      </c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</row>
    <row r="190" spans="1:35" ht="48" customHeight="1" hidden="1">
      <c r="A190" s="12" t="s">
        <v>128</v>
      </c>
      <c r="B190" s="61" t="s">
        <v>95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</row>
    <row r="191" spans="1:35" ht="30" customHeight="1" hidden="1">
      <c r="A191" s="12" t="s">
        <v>82</v>
      </c>
      <c r="B191" s="61" t="s">
        <v>96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</row>
    <row r="192" spans="1:35" ht="36" customHeight="1" hidden="1">
      <c r="A192" s="13" t="s">
        <v>97</v>
      </c>
      <c r="B192" s="56" t="s">
        <v>98</v>
      </c>
      <c r="C192" s="57">
        <f aca="true" t="shared" si="171" ref="C192:H192">SUM(C194:C202)</f>
        <v>0</v>
      </c>
      <c r="D192" s="57">
        <f t="shared" si="171"/>
        <v>0</v>
      </c>
      <c r="E192" s="57">
        <f t="shared" si="171"/>
        <v>0</v>
      </c>
      <c r="F192" s="57">
        <f t="shared" si="171"/>
        <v>0</v>
      </c>
      <c r="G192" s="57">
        <f t="shared" si="171"/>
        <v>0</v>
      </c>
      <c r="H192" s="57">
        <f t="shared" si="171"/>
        <v>0</v>
      </c>
      <c r="I192" s="57"/>
      <c r="J192" s="57"/>
      <c r="K192" s="57"/>
      <c r="L192" s="57">
        <f>SUM(L194:L202)</f>
        <v>0</v>
      </c>
      <c r="M192" s="57">
        <f>SUM(M194:M202)</f>
        <v>0</v>
      </c>
      <c r="N192" s="57">
        <f>SUM(N194:N202)</f>
        <v>0</v>
      </c>
      <c r="O192" s="57"/>
      <c r="P192" s="57"/>
      <c r="Q192" s="57"/>
      <c r="R192" s="57">
        <f>SUM(R194:R202)</f>
        <v>0</v>
      </c>
      <c r="S192" s="57">
        <f>SUM(S194:S202)</f>
        <v>0</v>
      </c>
      <c r="T192" s="57">
        <f>SUM(T194:T202)</f>
        <v>0</v>
      </c>
      <c r="U192" s="57"/>
      <c r="V192" s="57"/>
      <c r="W192" s="57"/>
      <c r="X192" s="57">
        <f>SUM(X194:X202)</f>
        <v>0</v>
      </c>
      <c r="Y192" s="57">
        <f>SUM(Y194:Y202)</f>
        <v>0</v>
      </c>
      <c r="Z192" s="57">
        <f>SUM(Z194:Z202)</f>
        <v>0</v>
      </c>
      <c r="AA192" s="57"/>
      <c r="AB192" s="57"/>
      <c r="AC192" s="57"/>
      <c r="AD192" s="57">
        <f>SUM(AD194:AD202)</f>
        <v>0</v>
      </c>
      <c r="AE192" s="57">
        <f>SUM(AE194:AE202)</f>
        <v>0</v>
      </c>
      <c r="AF192" s="57">
        <f>SUM(AF194:AF202)</f>
        <v>0</v>
      </c>
      <c r="AG192" s="57"/>
      <c r="AH192" s="57"/>
      <c r="AI192" s="57"/>
    </row>
    <row r="193" spans="1:35" s="4" customFormat="1" ht="13.5" customHeight="1" hidden="1">
      <c r="A193" s="155" t="s">
        <v>100</v>
      </c>
      <c r="B193" s="46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</row>
    <row r="194" spans="1:35" ht="35.25" customHeight="1" hidden="1">
      <c r="A194" s="12" t="s">
        <v>16</v>
      </c>
      <c r="B194" s="61" t="s">
        <v>98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</row>
    <row r="195" spans="1:35" ht="51.75" customHeight="1" hidden="1">
      <c r="A195" s="164" t="s">
        <v>136</v>
      </c>
      <c r="B195" s="46" t="s">
        <v>98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</row>
    <row r="196" spans="1:35" ht="38.25" customHeight="1" hidden="1">
      <c r="A196" s="164" t="s">
        <v>104</v>
      </c>
      <c r="B196" s="61" t="s">
        <v>98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</row>
    <row r="197" spans="1:35" ht="68.25" customHeight="1" hidden="1">
      <c r="A197" s="162" t="s">
        <v>105</v>
      </c>
      <c r="B197" s="61" t="s">
        <v>98</v>
      </c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</row>
    <row r="198" spans="1:35" ht="66.75" customHeight="1" hidden="1">
      <c r="A198" s="163" t="s">
        <v>68</v>
      </c>
      <c r="B198" s="46" t="s">
        <v>98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</row>
    <row r="199" spans="1:35" ht="50.25" customHeight="1" hidden="1">
      <c r="A199" s="193" t="s">
        <v>106</v>
      </c>
      <c r="B199" s="46" t="s">
        <v>98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</row>
    <row r="200" spans="1:35" ht="39" customHeight="1" hidden="1">
      <c r="A200" s="192" t="s">
        <v>134</v>
      </c>
      <c r="B200" s="81" t="s">
        <v>98</v>
      </c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</row>
    <row r="201" spans="1:35" ht="39" customHeight="1" hidden="1">
      <c r="A201" s="192" t="s">
        <v>324</v>
      </c>
      <c r="B201" s="81" t="s">
        <v>98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</row>
    <row r="202" spans="1:35" ht="51" customHeight="1" hidden="1">
      <c r="A202" s="193" t="s">
        <v>64</v>
      </c>
      <c r="B202" s="81" t="s">
        <v>98</v>
      </c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</row>
    <row r="203" spans="1:35" ht="71.25" customHeight="1" hidden="1">
      <c r="A203" s="167" t="s">
        <v>323</v>
      </c>
      <c r="B203" s="82" t="s">
        <v>107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</row>
    <row r="204" spans="1:35" ht="66" customHeight="1" hidden="1">
      <c r="A204" s="167" t="s">
        <v>470</v>
      </c>
      <c r="B204" s="88" t="s">
        <v>320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</row>
    <row r="205" spans="1:35" ht="26.25" customHeight="1" hidden="1">
      <c r="A205" s="156" t="s">
        <v>322</v>
      </c>
      <c r="B205" s="88" t="s">
        <v>321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</row>
    <row r="206" spans="1:35" ht="66.75" customHeight="1" hidden="1">
      <c r="A206" s="167" t="s">
        <v>378</v>
      </c>
      <c r="B206" s="88" t="s">
        <v>321</v>
      </c>
      <c r="C206" s="90">
        <f aca="true" t="shared" si="172" ref="C206:H206">SUM(C207:C208)</f>
        <v>0</v>
      </c>
      <c r="D206" s="90">
        <f t="shared" si="172"/>
        <v>0</v>
      </c>
      <c r="E206" s="90">
        <f t="shared" si="172"/>
        <v>0</v>
      </c>
      <c r="F206" s="90">
        <f t="shared" si="172"/>
        <v>0</v>
      </c>
      <c r="G206" s="90">
        <f t="shared" si="172"/>
        <v>0</v>
      </c>
      <c r="H206" s="90">
        <f t="shared" si="172"/>
        <v>0</v>
      </c>
      <c r="I206" s="90"/>
      <c r="J206" s="90"/>
      <c r="K206" s="90"/>
      <c r="L206" s="90">
        <f>SUM(L207:L208)</f>
        <v>0</v>
      </c>
      <c r="M206" s="90">
        <f>SUM(M207:M208)</f>
        <v>0</v>
      </c>
      <c r="N206" s="90">
        <f>SUM(N207:N208)</f>
        <v>0</v>
      </c>
      <c r="O206" s="90"/>
      <c r="P206" s="90"/>
      <c r="Q206" s="90"/>
      <c r="R206" s="90">
        <f>SUM(R207:R208)</f>
        <v>0</v>
      </c>
      <c r="S206" s="90">
        <f>SUM(S207:S208)</f>
        <v>0</v>
      </c>
      <c r="T206" s="90">
        <f>SUM(T207:T208)</f>
        <v>0</v>
      </c>
      <c r="U206" s="90"/>
      <c r="V206" s="90"/>
      <c r="W206" s="90"/>
      <c r="X206" s="90">
        <f>SUM(X207:X208)</f>
        <v>0</v>
      </c>
      <c r="Y206" s="90">
        <f>SUM(Y207:Y208)</f>
        <v>0</v>
      </c>
      <c r="Z206" s="90">
        <f>SUM(Z207:Z208)</f>
        <v>0</v>
      </c>
      <c r="AA206" s="90"/>
      <c r="AB206" s="90"/>
      <c r="AC206" s="90"/>
      <c r="AD206" s="90">
        <f>SUM(AD207:AD208)</f>
        <v>0</v>
      </c>
      <c r="AE206" s="90">
        <f>SUM(AE207:AE208)</f>
        <v>0</v>
      </c>
      <c r="AF206" s="90">
        <f>SUM(AF207:AF208)</f>
        <v>0</v>
      </c>
      <c r="AG206" s="90"/>
      <c r="AH206" s="90"/>
      <c r="AI206" s="90"/>
    </row>
    <row r="207" spans="1:35" s="96" customFormat="1" ht="15.75" customHeight="1" hidden="1">
      <c r="A207" s="168" t="s">
        <v>344</v>
      </c>
      <c r="B207" s="94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</row>
    <row r="208" spans="1:35" s="96" customFormat="1" ht="15.75" customHeight="1" hidden="1">
      <c r="A208" s="169" t="s">
        <v>345</v>
      </c>
      <c r="B208" s="97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</row>
    <row r="209" spans="1:35" s="96" customFormat="1" ht="31.5" customHeight="1" hidden="1">
      <c r="A209" s="206" t="s">
        <v>200</v>
      </c>
      <c r="B209" s="82" t="s">
        <v>199</v>
      </c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  <c r="V209" s="207"/>
      <c r="W209" s="20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/>
      <c r="AH209" s="207"/>
      <c r="AI209" s="207"/>
    </row>
    <row r="210" spans="1:35" ht="15.75" customHeight="1" hidden="1">
      <c r="A210" s="135" t="s">
        <v>109</v>
      </c>
      <c r="B210" s="24" t="s">
        <v>110</v>
      </c>
      <c r="C210" s="79">
        <f aca="true" t="shared" si="173" ref="C210:H210">SUM(C211)</f>
        <v>0</v>
      </c>
      <c r="D210" s="79">
        <f t="shared" si="173"/>
        <v>0</v>
      </c>
      <c r="E210" s="79">
        <f t="shared" si="173"/>
        <v>0</v>
      </c>
      <c r="F210" s="79">
        <f t="shared" si="173"/>
        <v>0</v>
      </c>
      <c r="G210" s="79">
        <f t="shared" si="173"/>
        <v>0</v>
      </c>
      <c r="H210" s="79">
        <f t="shared" si="173"/>
        <v>0</v>
      </c>
      <c r="I210" s="79"/>
      <c r="J210" s="79"/>
      <c r="K210" s="79"/>
      <c r="L210" s="79">
        <f>SUM(L211)</f>
        <v>0</v>
      </c>
      <c r="M210" s="79">
        <f>SUM(M211)</f>
        <v>0</v>
      </c>
      <c r="N210" s="79">
        <f>SUM(N211)</f>
        <v>0</v>
      </c>
      <c r="O210" s="79"/>
      <c r="P210" s="79"/>
      <c r="Q210" s="79"/>
      <c r="R210" s="79">
        <f>SUM(R211)</f>
        <v>0</v>
      </c>
      <c r="S210" s="79">
        <f>SUM(S211)</f>
        <v>0</v>
      </c>
      <c r="T210" s="79">
        <f>SUM(T211)</f>
        <v>0</v>
      </c>
      <c r="U210" s="79"/>
      <c r="V210" s="79"/>
      <c r="W210" s="79"/>
      <c r="X210" s="79">
        <f>SUM(X211)</f>
        <v>0</v>
      </c>
      <c r="Y210" s="79">
        <f>SUM(Y211)</f>
        <v>0</v>
      </c>
      <c r="Z210" s="79">
        <f>SUM(Z211)</f>
        <v>0</v>
      </c>
      <c r="AA210" s="79"/>
      <c r="AB210" s="79"/>
      <c r="AC210" s="79"/>
      <c r="AD210" s="79">
        <f>SUM(AD211)</f>
        <v>0</v>
      </c>
      <c r="AE210" s="79">
        <f>SUM(AE211)</f>
        <v>0</v>
      </c>
      <c r="AF210" s="79">
        <f>SUM(AF211)</f>
        <v>0</v>
      </c>
      <c r="AG210" s="79"/>
      <c r="AH210" s="79"/>
      <c r="AI210" s="79"/>
    </row>
    <row r="211" spans="1:35" ht="19.5" customHeight="1" hidden="1">
      <c r="A211" s="157" t="s">
        <v>111</v>
      </c>
      <c r="B211" s="67" t="s">
        <v>112</v>
      </c>
      <c r="C211" s="68">
        <f aca="true" t="shared" si="174" ref="C211:H211">SUM(C212+C213)</f>
        <v>0</v>
      </c>
      <c r="D211" s="68">
        <f t="shared" si="174"/>
        <v>0</v>
      </c>
      <c r="E211" s="68">
        <f t="shared" si="174"/>
        <v>0</v>
      </c>
      <c r="F211" s="68">
        <f t="shared" si="174"/>
        <v>0</v>
      </c>
      <c r="G211" s="68">
        <f t="shared" si="174"/>
        <v>0</v>
      </c>
      <c r="H211" s="68">
        <f t="shared" si="174"/>
        <v>0</v>
      </c>
      <c r="I211" s="68"/>
      <c r="J211" s="68"/>
      <c r="K211" s="68"/>
      <c r="L211" s="68">
        <f>SUM(L212+L213)</f>
        <v>0</v>
      </c>
      <c r="M211" s="68">
        <f>SUM(M212+M213)</f>
        <v>0</v>
      </c>
      <c r="N211" s="68">
        <f>SUM(N212+N213)</f>
        <v>0</v>
      </c>
      <c r="O211" s="68"/>
      <c r="P211" s="68"/>
      <c r="Q211" s="68"/>
      <c r="R211" s="68">
        <f>SUM(R212+R213)</f>
        <v>0</v>
      </c>
      <c r="S211" s="68">
        <f>SUM(S212+S213)</f>
        <v>0</v>
      </c>
      <c r="T211" s="68">
        <f>SUM(T212+T213)</f>
        <v>0</v>
      </c>
      <c r="U211" s="68"/>
      <c r="V211" s="68"/>
      <c r="W211" s="68"/>
      <c r="X211" s="68">
        <f>SUM(X212+X213)</f>
        <v>0</v>
      </c>
      <c r="Y211" s="68">
        <f>SUM(Y212+Y213)</f>
        <v>0</v>
      </c>
      <c r="Z211" s="68">
        <f>SUM(Z212+Z213)</f>
        <v>0</v>
      </c>
      <c r="AA211" s="68"/>
      <c r="AB211" s="68"/>
      <c r="AC211" s="68"/>
      <c r="AD211" s="68">
        <f>SUM(AD212+AD213)</f>
        <v>0</v>
      </c>
      <c r="AE211" s="68">
        <f>SUM(AE212+AE213)</f>
        <v>0</v>
      </c>
      <c r="AF211" s="68">
        <f>SUM(AF212+AF213)</f>
        <v>0</v>
      </c>
      <c r="AG211" s="68"/>
      <c r="AH211" s="68"/>
      <c r="AI211" s="68"/>
    </row>
    <row r="212" spans="1:35" ht="33.75" customHeight="1" hidden="1">
      <c r="A212" s="163" t="s">
        <v>380</v>
      </c>
      <c r="B212" s="61" t="s">
        <v>112</v>
      </c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</row>
    <row r="213" spans="1:35" ht="66" customHeight="1" hidden="1">
      <c r="A213" s="167" t="s">
        <v>65</v>
      </c>
      <c r="B213" s="61" t="s">
        <v>112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</row>
    <row r="214" spans="1:35" ht="20.25" customHeight="1" hidden="1">
      <c r="A214" s="158" t="s">
        <v>113</v>
      </c>
      <c r="B214" s="18" t="s">
        <v>114</v>
      </c>
      <c r="C214" s="51">
        <f aca="true" t="shared" si="175" ref="C214:H214">SUM(C216+C219+C217++C215+C218)</f>
        <v>0</v>
      </c>
      <c r="D214" s="51">
        <f t="shared" si="175"/>
        <v>0</v>
      </c>
      <c r="E214" s="51">
        <f t="shared" si="175"/>
        <v>0</v>
      </c>
      <c r="F214" s="51">
        <f t="shared" si="175"/>
        <v>0</v>
      </c>
      <c r="G214" s="51">
        <f t="shared" si="175"/>
        <v>0</v>
      </c>
      <c r="H214" s="51">
        <f t="shared" si="175"/>
        <v>0</v>
      </c>
      <c r="I214" s="51"/>
      <c r="J214" s="51"/>
      <c r="K214" s="51"/>
      <c r="L214" s="51">
        <f>SUM(L216+L219+L217++L215+L218)</f>
        <v>0</v>
      </c>
      <c r="M214" s="51">
        <f>SUM(M216+M219+M217++M215+M218)</f>
        <v>0</v>
      </c>
      <c r="N214" s="51">
        <f>SUM(N216+N219+N217++N215+N218)</f>
        <v>0</v>
      </c>
      <c r="O214" s="51"/>
      <c r="P214" s="51"/>
      <c r="Q214" s="51"/>
      <c r="R214" s="51">
        <f>SUM(R216+R219+R217++R215+R218)</f>
        <v>0</v>
      </c>
      <c r="S214" s="51">
        <f>SUM(S216+S219+S217++S215+S218)</f>
        <v>0</v>
      </c>
      <c r="T214" s="51">
        <f>SUM(T216+T219+T217++T215+T218)</f>
        <v>0</v>
      </c>
      <c r="U214" s="51"/>
      <c r="V214" s="51"/>
      <c r="W214" s="51"/>
      <c r="X214" s="51">
        <f>SUM(X216+X219+X217++X215+X218)</f>
        <v>0</v>
      </c>
      <c r="Y214" s="51">
        <f>SUM(Y216+Y219+Y217++Y215+Y218)</f>
        <v>0</v>
      </c>
      <c r="Z214" s="51">
        <f>SUM(Z216+Z219+Z217++Z215+Z218)</f>
        <v>0</v>
      </c>
      <c r="AA214" s="51"/>
      <c r="AB214" s="51"/>
      <c r="AC214" s="51"/>
      <c r="AD214" s="51">
        <f>SUM(AD216+AD219+AD217++AD215+AD218)</f>
        <v>0</v>
      </c>
      <c r="AE214" s="51">
        <f>SUM(AE216+AE219+AE217++AE215+AE218)</f>
        <v>0</v>
      </c>
      <c r="AF214" s="51">
        <f>SUM(AF216+AF219+AF217++AF215+AF218)</f>
        <v>0</v>
      </c>
      <c r="AG214" s="51"/>
      <c r="AH214" s="51"/>
      <c r="AI214" s="51"/>
    </row>
    <row r="215" spans="1:35" ht="66" customHeight="1" hidden="1">
      <c r="A215" s="178" t="s">
        <v>461</v>
      </c>
      <c r="B215" s="179" t="s">
        <v>462</v>
      </c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</row>
    <row r="216" spans="1:35" ht="52.5" customHeight="1" hidden="1">
      <c r="A216" s="159" t="s">
        <v>117</v>
      </c>
      <c r="B216" s="69" t="s">
        <v>118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</row>
    <row r="217" spans="1:35" ht="40.5" customHeight="1" hidden="1">
      <c r="A217" s="176" t="s">
        <v>355</v>
      </c>
      <c r="B217" s="69" t="s">
        <v>354</v>
      </c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177"/>
    </row>
    <row r="218" spans="1:35" ht="56.25" customHeight="1" hidden="1">
      <c r="A218" s="159" t="s">
        <v>460</v>
      </c>
      <c r="B218" s="69" t="s">
        <v>393</v>
      </c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</row>
    <row r="219" spans="1:35" s="1" customFormat="1" ht="33" customHeight="1" hidden="1">
      <c r="A219" s="160" t="s">
        <v>389</v>
      </c>
      <c r="B219" s="64" t="s">
        <v>119</v>
      </c>
      <c r="C219" s="54">
        <f aca="true" t="shared" si="176" ref="C219:H219">SUM(C220:C223)</f>
        <v>0</v>
      </c>
      <c r="D219" s="54">
        <f t="shared" si="176"/>
        <v>0</v>
      </c>
      <c r="E219" s="54">
        <f t="shared" si="176"/>
        <v>0</v>
      </c>
      <c r="F219" s="54">
        <f t="shared" si="176"/>
        <v>0</v>
      </c>
      <c r="G219" s="54">
        <f t="shared" si="176"/>
        <v>0</v>
      </c>
      <c r="H219" s="54">
        <f t="shared" si="176"/>
        <v>0</v>
      </c>
      <c r="I219" s="54"/>
      <c r="J219" s="54"/>
      <c r="K219" s="54"/>
      <c r="L219" s="54">
        <f>SUM(L220:L223)</f>
        <v>0</v>
      </c>
      <c r="M219" s="54">
        <f>SUM(M220:M223)</f>
        <v>0</v>
      </c>
      <c r="N219" s="54">
        <f>SUM(N220:N223)</f>
        <v>0</v>
      </c>
      <c r="O219" s="54"/>
      <c r="P219" s="54"/>
      <c r="Q219" s="54"/>
      <c r="R219" s="54">
        <f>SUM(R220:R223)</f>
        <v>0</v>
      </c>
      <c r="S219" s="54">
        <f>SUM(S220:S223)</f>
        <v>0</v>
      </c>
      <c r="T219" s="54">
        <f>SUM(T220:T223)</f>
        <v>0</v>
      </c>
      <c r="U219" s="54"/>
      <c r="V219" s="54"/>
      <c r="W219" s="54"/>
      <c r="X219" s="54">
        <f>SUM(X220:X223)</f>
        <v>0</v>
      </c>
      <c r="Y219" s="54">
        <f>SUM(Y220:Y223)</f>
        <v>0</v>
      </c>
      <c r="Z219" s="54">
        <f>SUM(Z220:Z223)</f>
        <v>0</v>
      </c>
      <c r="AA219" s="54"/>
      <c r="AB219" s="54"/>
      <c r="AC219" s="54"/>
      <c r="AD219" s="54">
        <f>SUM(AD220:AD223)</f>
        <v>0</v>
      </c>
      <c r="AE219" s="54">
        <f>SUM(AE220:AE223)</f>
        <v>0</v>
      </c>
      <c r="AF219" s="54">
        <f>SUM(AF220:AF223)</f>
        <v>0</v>
      </c>
      <c r="AG219" s="54"/>
      <c r="AH219" s="54"/>
      <c r="AI219" s="54"/>
    </row>
    <row r="220" spans="1:35" ht="36" customHeight="1" hidden="1">
      <c r="A220" s="163" t="s">
        <v>90</v>
      </c>
      <c r="B220" s="61" t="s">
        <v>119</v>
      </c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</row>
    <row r="221" spans="1:35" ht="51" customHeight="1" hidden="1">
      <c r="A221" s="163" t="s">
        <v>351</v>
      </c>
      <c r="B221" s="61" t="s">
        <v>119</v>
      </c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</row>
    <row r="222" spans="1:35" ht="66" customHeight="1" hidden="1">
      <c r="A222" s="162" t="s">
        <v>120</v>
      </c>
      <c r="B222" s="61" t="s">
        <v>119</v>
      </c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</row>
    <row r="223" spans="1:35" ht="21" customHeight="1" hidden="1">
      <c r="A223" s="162" t="s">
        <v>386</v>
      </c>
      <c r="B223" s="61" t="s">
        <v>119</v>
      </c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</row>
    <row r="224" spans="1:35" s="3" customFormat="1" ht="21" customHeight="1">
      <c r="A224" s="217" t="s">
        <v>222</v>
      </c>
      <c r="B224" s="223" t="s">
        <v>425</v>
      </c>
      <c r="C224" s="219">
        <f aca="true" t="shared" si="177" ref="C224:H224">C225+C227</f>
        <v>63724.5</v>
      </c>
      <c r="D224" s="219">
        <f t="shared" si="177"/>
        <v>52988</v>
      </c>
      <c r="E224" s="219">
        <f t="shared" si="177"/>
        <v>55719.5</v>
      </c>
      <c r="F224" s="219">
        <f t="shared" si="177"/>
        <v>0</v>
      </c>
      <c r="G224" s="219">
        <f t="shared" si="177"/>
        <v>0</v>
      </c>
      <c r="H224" s="219">
        <f t="shared" si="177"/>
        <v>0</v>
      </c>
      <c r="I224" s="19">
        <f aca="true" t="shared" si="178" ref="I224:K226">SUM(C224+F224)</f>
        <v>63724.5</v>
      </c>
      <c r="J224" s="19">
        <f t="shared" si="178"/>
        <v>52988</v>
      </c>
      <c r="K224" s="19">
        <f t="shared" si="178"/>
        <v>55719.5</v>
      </c>
      <c r="L224" s="219">
        <f>L225+L227</f>
        <v>0</v>
      </c>
      <c r="M224" s="219">
        <f>M225+M227</f>
        <v>0</v>
      </c>
      <c r="N224" s="219">
        <f>N225+N227</f>
        <v>0</v>
      </c>
      <c r="O224" s="19">
        <f aca="true" t="shared" si="179" ref="O224:Q226">SUM(I224+L224)</f>
        <v>63724.5</v>
      </c>
      <c r="P224" s="19">
        <f t="shared" si="179"/>
        <v>52988</v>
      </c>
      <c r="Q224" s="19">
        <f t="shared" si="179"/>
        <v>55719.5</v>
      </c>
      <c r="R224" s="219">
        <f>R225+R227</f>
        <v>0</v>
      </c>
      <c r="S224" s="219">
        <f>S225+S227</f>
        <v>0</v>
      </c>
      <c r="T224" s="219">
        <f>T225+T227</f>
        <v>0</v>
      </c>
      <c r="U224" s="19">
        <f aca="true" t="shared" si="180" ref="U224:W226">SUM(O224+R224)</f>
        <v>63724.5</v>
      </c>
      <c r="V224" s="19">
        <f t="shared" si="180"/>
        <v>52988</v>
      </c>
      <c r="W224" s="19">
        <f t="shared" si="180"/>
        <v>55719.5</v>
      </c>
      <c r="X224" s="219">
        <f>X225+X227</f>
        <v>0</v>
      </c>
      <c r="Y224" s="219">
        <f>Y225+Y227</f>
        <v>0</v>
      </c>
      <c r="Z224" s="219">
        <f>Z225+Z227</f>
        <v>0</v>
      </c>
      <c r="AA224" s="19">
        <f aca="true" t="shared" si="181" ref="AA224:AC226">SUM(U224+X224)</f>
        <v>63724.5</v>
      </c>
      <c r="AB224" s="19">
        <f t="shared" si="181"/>
        <v>52988</v>
      </c>
      <c r="AC224" s="19">
        <f t="shared" si="181"/>
        <v>55719.5</v>
      </c>
      <c r="AD224" s="219">
        <f>AD225+AD227</f>
        <v>0</v>
      </c>
      <c r="AE224" s="219">
        <f>AE225+AE227</f>
        <v>0</v>
      </c>
      <c r="AF224" s="219">
        <f>AF225+AF227</f>
        <v>0</v>
      </c>
      <c r="AG224" s="19">
        <f aca="true" t="shared" si="182" ref="AG224:AI226">SUM(AA224+AD224)</f>
        <v>63724.5</v>
      </c>
      <c r="AH224" s="19">
        <f t="shared" si="182"/>
        <v>52988</v>
      </c>
      <c r="AI224" s="19">
        <f t="shared" si="182"/>
        <v>55719.5</v>
      </c>
    </row>
    <row r="225" spans="1:35" s="3" customFormat="1" ht="18.75" customHeight="1">
      <c r="A225" s="135" t="s">
        <v>45</v>
      </c>
      <c r="B225" s="52" t="s">
        <v>426</v>
      </c>
      <c r="C225" s="79">
        <f aca="true" t="shared" si="183" ref="C225:H225">SUM(C226)</f>
        <v>63724.5</v>
      </c>
      <c r="D225" s="79">
        <f t="shared" si="183"/>
        <v>52988</v>
      </c>
      <c r="E225" s="79">
        <f t="shared" si="183"/>
        <v>55719.5</v>
      </c>
      <c r="F225" s="79">
        <f t="shared" si="183"/>
        <v>0</v>
      </c>
      <c r="G225" s="79">
        <f t="shared" si="183"/>
        <v>0</v>
      </c>
      <c r="H225" s="79">
        <f t="shared" si="183"/>
        <v>0</v>
      </c>
      <c r="I225" s="25">
        <f t="shared" si="178"/>
        <v>63724.5</v>
      </c>
      <c r="J225" s="25">
        <f t="shared" si="178"/>
        <v>52988</v>
      </c>
      <c r="K225" s="25">
        <f t="shared" si="178"/>
        <v>55719.5</v>
      </c>
      <c r="L225" s="79">
        <f>SUM(L226)</f>
        <v>0</v>
      </c>
      <c r="M225" s="79">
        <f>SUM(M226)</f>
        <v>0</v>
      </c>
      <c r="N225" s="79">
        <f>SUM(N226)</f>
        <v>0</v>
      </c>
      <c r="O225" s="25">
        <f t="shared" si="179"/>
        <v>63724.5</v>
      </c>
      <c r="P225" s="25">
        <f t="shared" si="179"/>
        <v>52988</v>
      </c>
      <c r="Q225" s="25">
        <f t="shared" si="179"/>
        <v>55719.5</v>
      </c>
      <c r="R225" s="79">
        <f>SUM(R226)</f>
        <v>0</v>
      </c>
      <c r="S225" s="79">
        <f>SUM(S226)</f>
        <v>0</v>
      </c>
      <c r="T225" s="79">
        <f>SUM(T226)</f>
        <v>0</v>
      </c>
      <c r="U225" s="25">
        <f t="shared" si="180"/>
        <v>63724.5</v>
      </c>
      <c r="V225" s="25">
        <f t="shared" si="180"/>
        <v>52988</v>
      </c>
      <c r="W225" s="25">
        <f t="shared" si="180"/>
        <v>55719.5</v>
      </c>
      <c r="X225" s="79">
        <f>SUM(X226)</f>
        <v>0</v>
      </c>
      <c r="Y225" s="79">
        <f>SUM(Y226)</f>
        <v>0</v>
      </c>
      <c r="Z225" s="79">
        <f>SUM(Z226)</f>
        <v>0</v>
      </c>
      <c r="AA225" s="25">
        <f t="shared" si="181"/>
        <v>63724.5</v>
      </c>
      <c r="AB225" s="25">
        <f t="shared" si="181"/>
        <v>52988</v>
      </c>
      <c r="AC225" s="25">
        <f t="shared" si="181"/>
        <v>55719.5</v>
      </c>
      <c r="AD225" s="79">
        <f>SUM(AD226)</f>
        <v>0</v>
      </c>
      <c r="AE225" s="79">
        <f>SUM(AE226)</f>
        <v>0</v>
      </c>
      <c r="AF225" s="79">
        <f>SUM(AF226)</f>
        <v>0</v>
      </c>
      <c r="AG225" s="25">
        <f t="shared" si="182"/>
        <v>63724.5</v>
      </c>
      <c r="AH225" s="25">
        <f t="shared" si="182"/>
        <v>52988</v>
      </c>
      <c r="AI225" s="25">
        <f t="shared" si="182"/>
        <v>55719.5</v>
      </c>
    </row>
    <row r="226" spans="1:35" s="3" customFormat="1" ht="51" customHeight="1">
      <c r="A226" s="241" t="s">
        <v>213</v>
      </c>
      <c r="B226" s="49" t="s">
        <v>435</v>
      </c>
      <c r="C226" s="54">
        <v>63724.5</v>
      </c>
      <c r="D226" s="54">
        <v>52988</v>
      </c>
      <c r="E226" s="54">
        <v>55719.5</v>
      </c>
      <c r="F226" s="54"/>
      <c r="G226" s="54"/>
      <c r="H226" s="54"/>
      <c r="I226" s="307">
        <f t="shared" si="178"/>
        <v>63724.5</v>
      </c>
      <c r="J226" s="307">
        <f t="shared" si="178"/>
        <v>52988</v>
      </c>
      <c r="K226" s="307">
        <f t="shared" si="178"/>
        <v>55719.5</v>
      </c>
      <c r="L226" s="54"/>
      <c r="M226" s="54"/>
      <c r="N226" s="54"/>
      <c r="O226" s="307">
        <f t="shared" si="179"/>
        <v>63724.5</v>
      </c>
      <c r="P226" s="307">
        <f t="shared" si="179"/>
        <v>52988</v>
      </c>
      <c r="Q226" s="307">
        <f t="shared" si="179"/>
        <v>55719.5</v>
      </c>
      <c r="R226" s="54"/>
      <c r="S226" s="54"/>
      <c r="T226" s="54"/>
      <c r="U226" s="307">
        <f t="shared" si="180"/>
        <v>63724.5</v>
      </c>
      <c r="V226" s="307">
        <f t="shared" si="180"/>
        <v>52988</v>
      </c>
      <c r="W226" s="307">
        <f t="shared" si="180"/>
        <v>55719.5</v>
      </c>
      <c r="X226" s="54"/>
      <c r="Y226" s="54"/>
      <c r="Z226" s="54"/>
      <c r="AA226" s="307">
        <f t="shared" si="181"/>
        <v>63724.5</v>
      </c>
      <c r="AB226" s="307">
        <f t="shared" si="181"/>
        <v>52988</v>
      </c>
      <c r="AC226" s="307">
        <f t="shared" si="181"/>
        <v>55719.5</v>
      </c>
      <c r="AD226" s="54"/>
      <c r="AE226" s="54"/>
      <c r="AF226" s="54"/>
      <c r="AG226" s="307">
        <f t="shared" si="182"/>
        <v>63724.5</v>
      </c>
      <c r="AH226" s="307">
        <f t="shared" si="182"/>
        <v>52988</v>
      </c>
      <c r="AI226" s="307">
        <f t="shared" si="182"/>
        <v>55719.5</v>
      </c>
    </row>
    <row r="227" spans="1:35" s="3" customFormat="1" ht="33.75" customHeight="1" hidden="1">
      <c r="A227" s="135" t="s">
        <v>52</v>
      </c>
      <c r="B227" s="38" t="s">
        <v>433</v>
      </c>
      <c r="C227" s="55">
        <f>C228</f>
        <v>0</v>
      </c>
      <c r="D227" s="55">
        <f>D228</f>
        <v>0</v>
      </c>
      <c r="E227" s="55">
        <f>E228</f>
        <v>0</v>
      </c>
      <c r="F227" s="55">
        <f aca="true" t="shared" si="184" ref="F227:AI227">F228</f>
        <v>0</v>
      </c>
      <c r="G227" s="55">
        <f t="shared" si="184"/>
        <v>0</v>
      </c>
      <c r="H227" s="55">
        <f t="shared" si="184"/>
        <v>0</v>
      </c>
      <c r="I227" s="55">
        <f t="shared" si="184"/>
        <v>0</v>
      </c>
      <c r="J227" s="55">
        <f t="shared" si="184"/>
        <v>0</v>
      </c>
      <c r="K227" s="55">
        <f t="shared" si="184"/>
        <v>0</v>
      </c>
      <c r="L227" s="55">
        <f t="shared" si="184"/>
        <v>0</v>
      </c>
      <c r="M227" s="55">
        <f t="shared" si="184"/>
        <v>0</v>
      </c>
      <c r="N227" s="55">
        <f t="shared" si="184"/>
        <v>0</v>
      </c>
      <c r="O227" s="55">
        <f t="shared" si="184"/>
        <v>0</v>
      </c>
      <c r="P227" s="55">
        <f t="shared" si="184"/>
        <v>0</v>
      </c>
      <c r="Q227" s="55">
        <f t="shared" si="184"/>
        <v>0</v>
      </c>
      <c r="R227" s="55">
        <f t="shared" si="184"/>
        <v>0</v>
      </c>
      <c r="S227" s="55">
        <f t="shared" si="184"/>
        <v>0</v>
      </c>
      <c r="T227" s="55">
        <f t="shared" si="184"/>
        <v>0</v>
      </c>
      <c r="U227" s="55">
        <f t="shared" si="184"/>
        <v>0</v>
      </c>
      <c r="V227" s="55">
        <f t="shared" si="184"/>
        <v>0</v>
      </c>
      <c r="W227" s="55">
        <f t="shared" si="184"/>
        <v>0</v>
      </c>
      <c r="X227" s="55">
        <f t="shared" si="184"/>
        <v>0</v>
      </c>
      <c r="Y227" s="55">
        <f t="shared" si="184"/>
        <v>0</v>
      </c>
      <c r="Z227" s="55">
        <f t="shared" si="184"/>
        <v>0</v>
      </c>
      <c r="AA227" s="55">
        <f t="shared" si="184"/>
        <v>0</v>
      </c>
      <c r="AB227" s="55">
        <f t="shared" si="184"/>
        <v>0</v>
      </c>
      <c r="AC227" s="55">
        <f t="shared" si="184"/>
        <v>0</v>
      </c>
      <c r="AD227" s="55">
        <f t="shared" si="184"/>
        <v>0</v>
      </c>
      <c r="AE227" s="55">
        <f t="shared" si="184"/>
        <v>0</v>
      </c>
      <c r="AF227" s="55">
        <f t="shared" si="184"/>
        <v>0</v>
      </c>
      <c r="AG227" s="55">
        <f t="shared" si="184"/>
        <v>0</v>
      </c>
      <c r="AH227" s="55">
        <f t="shared" si="184"/>
        <v>0</v>
      </c>
      <c r="AI227" s="55">
        <f t="shared" si="184"/>
        <v>0</v>
      </c>
    </row>
    <row r="228" spans="1:35" s="3" customFormat="1" ht="37.5" customHeight="1" hidden="1">
      <c r="A228" s="144" t="s">
        <v>54</v>
      </c>
      <c r="B228" s="49" t="s">
        <v>434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</row>
    <row r="229" spans="1:35" s="3" customFormat="1" ht="36.75" customHeight="1">
      <c r="A229" s="220" t="s">
        <v>86</v>
      </c>
      <c r="B229" s="218" t="s">
        <v>436</v>
      </c>
      <c r="C229" s="219">
        <f aca="true" t="shared" si="185" ref="C229:H229">SUM(C257+C258+C259+C268+C261)</f>
        <v>212730.1</v>
      </c>
      <c r="D229" s="219">
        <f t="shared" si="185"/>
        <v>12354.7</v>
      </c>
      <c r="E229" s="219">
        <f t="shared" si="185"/>
        <v>43955.4</v>
      </c>
      <c r="F229" s="219">
        <f>SUM(F257+F258+F259+F268+F261+F267)</f>
        <v>1301.2</v>
      </c>
      <c r="G229" s="219">
        <f t="shared" si="185"/>
        <v>-1079.4</v>
      </c>
      <c r="H229" s="219">
        <f t="shared" si="185"/>
        <v>7617.7</v>
      </c>
      <c r="I229" s="19">
        <f>SUM(C229+F229)</f>
        <v>214031.30000000002</v>
      </c>
      <c r="J229" s="19">
        <f>SUM(D229+G229)</f>
        <v>11275.300000000001</v>
      </c>
      <c r="K229" s="19">
        <f>SUM(E229+H229)</f>
        <v>51573.1</v>
      </c>
      <c r="L229" s="219">
        <f>SUM(L257+L258+L259+L268+L261+L267+L262+L263)</f>
        <v>6368.799999999999</v>
      </c>
      <c r="M229" s="219">
        <f>SUM(M257+M258+M259+M268+M261+M267+M262+M263)</f>
        <v>1250</v>
      </c>
      <c r="N229" s="219">
        <f>SUM(N257+N258+N259+N268+N261+N267+N262+N263)</f>
        <v>1250</v>
      </c>
      <c r="O229" s="19">
        <f>SUM(I229+L229)</f>
        <v>220400.1</v>
      </c>
      <c r="P229" s="19">
        <f>SUM(J229+M229)</f>
        <v>12525.300000000001</v>
      </c>
      <c r="Q229" s="19">
        <f>SUM(K229+N229)</f>
        <v>52823.1</v>
      </c>
      <c r="R229" s="219">
        <f>SUM(R257+R258+R259+R268+R261+R267+R262+R263)</f>
        <v>-3472</v>
      </c>
      <c r="S229" s="219">
        <f>SUM(S257+S258+S259+S268+S261+S267+S262+S263)</f>
        <v>0</v>
      </c>
      <c r="T229" s="219">
        <f>SUM(T257+T258+T259+T268+T261+T267+T262+T263)</f>
        <v>0</v>
      </c>
      <c r="U229" s="19">
        <f>SUM(O229+R229)</f>
        <v>216928.1</v>
      </c>
      <c r="V229" s="19">
        <f>SUM(P229+S229)</f>
        <v>12525.300000000001</v>
      </c>
      <c r="W229" s="19">
        <f>SUM(Q229+T229)</f>
        <v>52823.1</v>
      </c>
      <c r="X229" s="219">
        <f>SUM(X257+X258+X259+X268+X261+X267+X262+X263)</f>
        <v>772.8</v>
      </c>
      <c r="Y229" s="219">
        <f>SUM(Y257+Y258+Y259+Y268+Y261+Y267+Y262+Y263)</f>
        <v>0</v>
      </c>
      <c r="Z229" s="219">
        <f>SUM(Z257+Z258+Z259+Z268+Z261+Z267+Z262+Z263)</f>
        <v>0</v>
      </c>
      <c r="AA229" s="19">
        <f>SUM(U229+X229)</f>
        <v>217700.9</v>
      </c>
      <c r="AB229" s="19">
        <f>SUM(V229+Y229)</f>
        <v>12525.300000000001</v>
      </c>
      <c r="AC229" s="19">
        <f>SUM(W229+Z229)</f>
        <v>52823.1</v>
      </c>
      <c r="AD229" s="219">
        <f>SUM(AD257+AD258+AD259+AD268+AD261+AD267+AD262+AD263)</f>
        <v>328.4</v>
      </c>
      <c r="AE229" s="219">
        <f>SUM(AE257+AE258+AE259+AE268+AE261+AE267+AE262+AE263)</f>
        <v>0</v>
      </c>
      <c r="AF229" s="219">
        <f>SUM(AF257+AF258+AF259+AF268+AF261+AF267+AF262+AF263)</f>
        <v>0</v>
      </c>
      <c r="AG229" s="19">
        <f>SUM(AA229+AD229)</f>
        <v>218029.3</v>
      </c>
      <c r="AH229" s="19">
        <f>SUM(AB229+AE229)</f>
        <v>12525.300000000001</v>
      </c>
      <c r="AI229" s="19">
        <f>SUM(AC229+AF229)</f>
        <v>52823.1</v>
      </c>
    </row>
    <row r="230" spans="1:35" s="3" customFormat="1" ht="36.75" customHeight="1" hidden="1">
      <c r="A230" s="145" t="s">
        <v>368</v>
      </c>
      <c r="B230" s="105" t="s">
        <v>369</v>
      </c>
      <c r="C230" s="57">
        <f>SUM(C232)</f>
        <v>0</v>
      </c>
      <c r="D230" s="57">
        <f>SUM(D232)</f>
        <v>0</v>
      </c>
      <c r="E230" s="57">
        <f>SUM(E232)</f>
        <v>0</v>
      </c>
      <c r="F230" s="57">
        <f aca="true" t="shared" si="186" ref="F230:K230">SUM(F232)</f>
        <v>0</v>
      </c>
      <c r="G230" s="57">
        <f t="shared" si="186"/>
        <v>0</v>
      </c>
      <c r="H230" s="57">
        <f t="shared" si="186"/>
        <v>0</v>
      </c>
      <c r="I230" s="57">
        <f t="shared" si="186"/>
        <v>0</v>
      </c>
      <c r="J230" s="57">
        <f t="shared" si="186"/>
        <v>0</v>
      </c>
      <c r="K230" s="57">
        <f t="shared" si="186"/>
        <v>0</v>
      </c>
      <c r="L230" s="57">
        <f aca="true" t="shared" si="187" ref="L230:Q230">SUM(L232)</f>
        <v>0</v>
      </c>
      <c r="M230" s="57">
        <f t="shared" si="187"/>
        <v>0</v>
      </c>
      <c r="N230" s="57">
        <f t="shared" si="187"/>
        <v>0</v>
      </c>
      <c r="O230" s="57">
        <f t="shared" si="187"/>
        <v>0</v>
      </c>
      <c r="P230" s="57">
        <f t="shared" si="187"/>
        <v>0</v>
      </c>
      <c r="Q230" s="57">
        <f t="shared" si="187"/>
        <v>0</v>
      </c>
      <c r="R230" s="57">
        <f aca="true" t="shared" si="188" ref="R230:W230">SUM(R232)</f>
        <v>0</v>
      </c>
      <c r="S230" s="57">
        <f t="shared" si="188"/>
        <v>0</v>
      </c>
      <c r="T230" s="57">
        <f t="shared" si="188"/>
        <v>0</v>
      </c>
      <c r="U230" s="57">
        <f t="shared" si="188"/>
        <v>0</v>
      </c>
      <c r="V230" s="57">
        <f t="shared" si="188"/>
        <v>0</v>
      </c>
      <c r="W230" s="57">
        <f t="shared" si="188"/>
        <v>0</v>
      </c>
      <c r="X230" s="57">
        <f aca="true" t="shared" si="189" ref="X230:AC230">SUM(X232)</f>
        <v>0</v>
      </c>
      <c r="Y230" s="57">
        <f t="shared" si="189"/>
        <v>0</v>
      </c>
      <c r="Z230" s="57">
        <f t="shared" si="189"/>
        <v>0</v>
      </c>
      <c r="AA230" s="57">
        <f t="shared" si="189"/>
        <v>0</v>
      </c>
      <c r="AB230" s="57">
        <f t="shared" si="189"/>
        <v>0</v>
      </c>
      <c r="AC230" s="57">
        <f t="shared" si="189"/>
        <v>0</v>
      </c>
      <c r="AD230" s="57">
        <f aca="true" t="shared" si="190" ref="AD230:AI230">SUM(AD232)</f>
        <v>0</v>
      </c>
      <c r="AE230" s="57">
        <f t="shared" si="190"/>
        <v>0</v>
      </c>
      <c r="AF230" s="57">
        <f t="shared" si="190"/>
        <v>0</v>
      </c>
      <c r="AG230" s="57">
        <f t="shared" si="190"/>
        <v>0</v>
      </c>
      <c r="AH230" s="57">
        <f t="shared" si="190"/>
        <v>0</v>
      </c>
      <c r="AI230" s="57">
        <f t="shared" si="190"/>
        <v>0</v>
      </c>
    </row>
    <row r="231" spans="1:35" s="3" customFormat="1" ht="17.25" customHeight="1" hidden="1">
      <c r="A231" s="136" t="s">
        <v>108</v>
      </c>
      <c r="B231" s="106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</row>
    <row r="232" spans="1:35" s="3" customFormat="1" ht="50.25" customHeight="1" hidden="1">
      <c r="A232" s="182" t="s">
        <v>375</v>
      </c>
      <c r="B232" s="106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</row>
    <row r="233" spans="1:35" s="3" customFormat="1" ht="41.25" customHeight="1" hidden="1">
      <c r="A233" s="250" t="s">
        <v>35</v>
      </c>
      <c r="B233" s="179" t="s">
        <v>36</v>
      </c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</row>
    <row r="234" spans="1:35" s="3" customFormat="1" ht="36" customHeight="1" hidden="1">
      <c r="A234" s="147" t="s">
        <v>370</v>
      </c>
      <c r="B234" s="105" t="s">
        <v>303</v>
      </c>
      <c r="C234" s="57">
        <f>SUM(C236:C238)</f>
        <v>0</v>
      </c>
      <c r="D234" s="57">
        <f>SUM(D236:D238)</f>
        <v>0</v>
      </c>
      <c r="E234" s="57">
        <f>SUM(E236:E238)</f>
        <v>0</v>
      </c>
      <c r="F234" s="57">
        <f aca="true" t="shared" si="191" ref="F234:K234">SUM(F236:F238)</f>
        <v>0</v>
      </c>
      <c r="G234" s="57">
        <f t="shared" si="191"/>
        <v>0</v>
      </c>
      <c r="H234" s="57">
        <f t="shared" si="191"/>
        <v>0</v>
      </c>
      <c r="I234" s="57">
        <f t="shared" si="191"/>
        <v>0</v>
      </c>
      <c r="J234" s="57">
        <f t="shared" si="191"/>
        <v>0</v>
      </c>
      <c r="K234" s="57">
        <f t="shared" si="191"/>
        <v>0</v>
      </c>
      <c r="L234" s="57">
        <f aca="true" t="shared" si="192" ref="L234:Q234">SUM(L236:L238)</f>
        <v>0</v>
      </c>
      <c r="M234" s="57">
        <f t="shared" si="192"/>
        <v>0</v>
      </c>
      <c r="N234" s="57">
        <f t="shared" si="192"/>
        <v>0</v>
      </c>
      <c r="O234" s="57">
        <f t="shared" si="192"/>
        <v>0</v>
      </c>
      <c r="P234" s="57">
        <f t="shared" si="192"/>
        <v>0</v>
      </c>
      <c r="Q234" s="57">
        <f t="shared" si="192"/>
        <v>0</v>
      </c>
      <c r="R234" s="57">
        <f aca="true" t="shared" si="193" ref="R234:W234">SUM(R236:R238)</f>
        <v>0</v>
      </c>
      <c r="S234" s="57">
        <f t="shared" si="193"/>
        <v>0</v>
      </c>
      <c r="T234" s="57">
        <f t="shared" si="193"/>
        <v>0</v>
      </c>
      <c r="U234" s="57">
        <f t="shared" si="193"/>
        <v>0</v>
      </c>
      <c r="V234" s="57">
        <f t="shared" si="193"/>
        <v>0</v>
      </c>
      <c r="W234" s="57">
        <f t="shared" si="193"/>
        <v>0</v>
      </c>
      <c r="X234" s="57">
        <f aca="true" t="shared" si="194" ref="X234:AC234">SUM(X236:X238)</f>
        <v>0</v>
      </c>
      <c r="Y234" s="57">
        <f t="shared" si="194"/>
        <v>0</v>
      </c>
      <c r="Z234" s="57">
        <f t="shared" si="194"/>
        <v>0</v>
      </c>
      <c r="AA234" s="57">
        <f t="shared" si="194"/>
        <v>0</v>
      </c>
      <c r="AB234" s="57">
        <f t="shared" si="194"/>
        <v>0</v>
      </c>
      <c r="AC234" s="57">
        <f t="shared" si="194"/>
        <v>0</v>
      </c>
      <c r="AD234" s="57">
        <f aca="true" t="shared" si="195" ref="AD234:AI234">SUM(AD236:AD238)</f>
        <v>0</v>
      </c>
      <c r="AE234" s="57">
        <f t="shared" si="195"/>
        <v>0</v>
      </c>
      <c r="AF234" s="57">
        <f t="shared" si="195"/>
        <v>0</v>
      </c>
      <c r="AG234" s="57">
        <f t="shared" si="195"/>
        <v>0</v>
      </c>
      <c r="AH234" s="57">
        <f t="shared" si="195"/>
        <v>0</v>
      </c>
      <c r="AI234" s="57">
        <f t="shared" si="195"/>
        <v>0</v>
      </c>
    </row>
    <row r="235" spans="1:35" s="3" customFormat="1" ht="18.75" customHeight="1" hidden="1">
      <c r="A235" s="148" t="s">
        <v>108</v>
      </c>
      <c r="B235" s="99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</row>
    <row r="236" spans="1:35" s="3" customFormat="1" ht="36.75" customHeight="1" hidden="1">
      <c r="A236" s="182" t="s">
        <v>126</v>
      </c>
      <c r="B236" s="107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</row>
    <row r="237" spans="1:35" s="3" customFormat="1" ht="50.25" customHeight="1" hidden="1">
      <c r="A237" s="183" t="s">
        <v>394</v>
      </c>
      <c r="B237" s="107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</row>
    <row r="238" spans="1:35" s="3" customFormat="1" ht="37.5" customHeight="1" hidden="1">
      <c r="A238" s="184" t="s">
        <v>395</v>
      </c>
      <c r="B238" s="109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</row>
    <row r="239" spans="1:35" s="3" customFormat="1" ht="36.75" customHeight="1" hidden="1">
      <c r="A239" s="103" t="s">
        <v>377</v>
      </c>
      <c r="B239" s="226" t="s">
        <v>334</v>
      </c>
      <c r="C239" s="57">
        <f>SUM(C241+C242+C243)</f>
        <v>0</v>
      </c>
      <c r="D239" s="57">
        <f>SUM(D241+D242+D243)</f>
        <v>0</v>
      </c>
      <c r="E239" s="57">
        <f>SUM(E241+E242+E243)</f>
        <v>0</v>
      </c>
      <c r="F239" s="57">
        <f aca="true" t="shared" si="196" ref="F239:K239">SUM(F241+F242+F243)</f>
        <v>0</v>
      </c>
      <c r="G239" s="57">
        <f t="shared" si="196"/>
        <v>0</v>
      </c>
      <c r="H239" s="57">
        <f t="shared" si="196"/>
        <v>0</v>
      </c>
      <c r="I239" s="57">
        <f t="shared" si="196"/>
        <v>0</v>
      </c>
      <c r="J239" s="57">
        <f t="shared" si="196"/>
        <v>0</v>
      </c>
      <c r="K239" s="57">
        <f t="shared" si="196"/>
        <v>0</v>
      </c>
      <c r="L239" s="57">
        <f aca="true" t="shared" si="197" ref="L239:Q239">SUM(L241+L242+L243)</f>
        <v>0</v>
      </c>
      <c r="M239" s="57">
        <f t="shared" si="197"/>
        <v>0</v>
      </c>
      <c r="N239" s="57">
        <f t="shared" si="197"/>
        <v>0</v>
      </c>
      <c r="O239" s="57">
        <f t="shared" si="197"/>
        <v>0</v>
      </c>
      <c r="P239" s="57">
        <f t="shared" si="197"/>
        <v>0</v>
      </c>
      <c r="Q239" s="57">
        <f t="shared" si="197"/>
        <v>0</v>
      </c>
      <c r="R239" s="57">
        <f aca="true" t="shared" si="198" ref="R239:W239">SUM(R241+R242+R243)</f>
        <v>0</v>
      </c>
      <c r="S239" s="57">
        <f t="shared" si="198"/>
        <v>0</v>
      </c>
      <c r="T239" s="57">
        <f t="shared" si="198"/>
        <v>0</v>
      </c>
      <c r="U239" s="57">
        <f t="shared" si="198"/>
        <v>0</v>
      </c>
      <c r="V239" s="57">
        <f t="shared" si="198"/>
        <v>0</v>
      </c>
      <c r="W239" s="57">
        <f t="shared" si="198"/>
        <v>0</v>
      </c>
      <c r="X239" s="57">
        <f aca="true" t="shared" si="199" ref="X239:AC239">SUM(X241+X242+X243)</f>
        <v>0</v>
      </c>
      <c r="Y239" s="57">
        <f t="shared" si="199"/>
        <v>0</v>
      </c>
      <c r="Z239" s="57">
        <f t="shared" si="199"/>
        <v>0</v>
      </c>
      <c r="AA239" s="57">
        <f t="shared" si="199"/>
        <v>0</v>
      </c>
      <c r="AB239" s="57">
        <f t="shared" si="199"/>
        <v>0</v>
      </c>
      <c r="AC239" s="57">
        <f t="shared" si="199"/>
        <v>0</v>
      </c>
      <c r="AD239" s="57">
        <f aca="true" t="shared" si="200" ref="AD239:AI239">SUM(AD241+AD242+AD243)</f>
        <v>0</v>
      </c>
      <c r="AE239" s="57">
        <f t="shared" si="200"/>
        <v>0</v>
      </c>
      <c r="AF239" s="57">
        <f t="shared" si="200"/>
        <v>0</v>
      </c>
      <c r="AG239" s="57">
        <f t="shared" si="200"/>
        <v>0</v>
      </c>
      <c r="AH239" s="57">
        <f t="shared" si="200"/>
        <v>0</v>
      </c>
      <c r="AI239" s="57">
        <f t="shared" si="200"/>
        <v>0</v>
      </c>
    </row>
    <row r="240" spans="1:35" s="3" customFormat="1" ht="15.75" customHeight="1" hidden="1">
      <c r="A240" s="166" t="s">
        <v>108</v>
      </c>
      <c r="B240" s="227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</row>
    <row r="241" spans="1:35" s="3" customFormat="1" ht="51" customHeight="1" hidden="1">
      <c r="A241" s="100" t="s">
        <v>332</v>
      </c>
      <c r="B241" s="228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</row>
    <row r="242" spans="1:35" s="3" customFormat="1" ht="40.5" customHeight="1" hidden="1">
      <c r="A242" s="146" t="s">
        <v>375</v>
      </c>
      <c r="B242" s="228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</row>
    <row r="243" spans="1:35" s="3" customFormat="1" ht="36" customHeight="1" hidden="1">
      <c r="A243" s="149" t="s">
        <v>374</v>
      </c>
      <c r="B243" s="229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</row>
    <row r="244" spans="1:35" s="3" customFormat="1" ht="52.5" customHeight="1" hidden="1">
      <c r="A244" s="150" t="s">
        <v>357</v>
      </c>
      <c r="B244" s="230" t="s">
        <v>356</v>
      </c>
      <c r="C244" s="57">
        <f>SUM(C246)</f>
        <v>0</v>
      </c>
      <c r="D244" s="57">
        <f>SUM(D246)</f>
        <v>0</v>
      </c>
      <c r="E244" s="57">
        <f>SUM(E246)</f>
        <v>0</v>
      </c>
      <c r="F244" s="57">
        <f aca="true" t="shared" si="201" ref="F244:K244">SUM(F246)</f>
        <v>0</v>
      </c>
      <c r="G244" s="57">
        <f t="shared" si="201"/>
        <v>0</v>
      </c>
      <c r="H244" s="57">
        <f t="shared" si="201"/>
        <v>0</v>
      </c>
      <c r="I244" s="57">
        <f t="shared" si="201"/>
        <v>0</v>
      </c>
      <c r="J244" s="57">
        <f t="shared" si="201"/>
        <v>0</v>
      </c>
      <c r="K244" s="57">
        <f t="shared" si="201"/>
        <v>0</v>
      </c>
      <c r="L244" s="57">
        <f aca="true" t="shared" si="202" ref="L244:Q244">SUM(L246)</f>
        <v>0</v>
      </c>
      <c r="M244" s="57">
        <f t="shared" si="202"/>
        <v>0</v>
      </c>
      <c r="N244" s="57">
        <f t="shared" si="202"/>
        <v>0</v>
      </c>
      <c r="O244" s="57">
        <f t="shared" si="202"/>
        <v>0</v>
      </c>
      <c r="P244" s="57">
        <f t="shared" si="202"/>
        <v>0</v>
      </c>
      <c r="Q244" s="57">
        <f t="shared" si="202"/>
        <v>0</v>
      </c>
      <c r="R244" s="57">
        <f aca="true" t="shared" si="203" ref="R244:W244">SUM(R246)</f>
        <v>0</v>
      </c>
      <c r="S244" s="57">
        <f t="shared" si="203"/>
        <v>0</v>
      </c>
      <c r="T244" s="57">
        <f t="shared" si="203"/>
        <v>0</v>
      </c>
      <c r="U244" s="57">
        <f t="shared" si="203"/>
        <v>0</v>
      </c>
      <c r="V244" s="57">
        <f t="shared" si="203"/>
        <v>0</v>
      </c>
      <c r="W244" s="57">
        <f t="shared" si="203"/>
        <v>0</v>
      </c>
      <c r="X244" s="57">
        <f aca="true" t="shared" si="204" ref="X244:AC244">SUM(X246)</f>
        <v>0</v>
      </c>
      <c r="Y244" s="57">
        <f t="shared" si="204"/>
        <v>0</v>
      </c>
      <c r="Z244" s="57">
        <f t="shared" si="204"/>
        <v>0</v>
      </c>
      <c r="AA244" s="57">
        <f t="shared" si="204"/>
        <v>0</v>
      </c>
      <c r="AB244" s="57">
        <f t="shared" si="204"/>
        <v>0</v>
      </c>
      <c r="AC244" s="57">
        <f t="shared" si="204"/>
        <v>0</v>
      </c>
      <c r="AD244" s="57">
        <f aca="true" t="shared" si="205" ref="AD244:AI244">SUM(AD246)</f>
        <v>0</v>
      </c>
      <c r="AE244" s="57">
        <f t="shared" si="205"/>
        <v>0</v>
      </c>
      <c r="AF244" s="57">
        <f t="shared" si="205"/>
        <v>0</v>
      </c>
      <c r="AG244" s="57">
        <f t="shared" si="205"/>
        <v>0</v>
      </c>
      <c r="AH244" s="57">
        <f t="shared" si="205"/>
        <v>0</v>
      </c>
      <c r="AI244" s="57">
        <f t="shared" si="205"/>
        <v>0</v>
      </c>
    </row>
    <row r="245" spans="1:35" s="3" customFormat="1" ht="16.5" customHeight="1" hidden="1">
      <c r="A245" s="151" t="s">
        <v>108</v>
      </c>
      <c r="B245" s="231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</row>
    <row r="246" spans="1:35" s="3" customFormat="1" ht="50.25" customHeight="1" hidden="1">
      <c r="A246" s="100" t="s">
        <v>332</v>
      </c>
      <c r="B246" s="232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</row>
    <row r="247" spans="1:35" s="3" customFormat="1" ht="70.5" customHeight="1" hidden="1">
      <c r="A247" s="185" t="s">
        <v>400</v>
      </c>
      <c r="B247" s="186" t="s">
        <v>396</v>
      </c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</row>
    <row r="248" spans="1:35" s="3" customFormat="1" ht="87" customHeight="1" hidden="1">
      <c r="A248" s="185" t="s">
        <v>372</v>
      </c>
      <c r="B248" s="186" t="s">
        <v>373</v>
      </c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</row>
    <row r="249" spans="1:35" s="3" customFormat="1" ht="55.5" customHeight="1" hidden="1">
      <c r="A249" s="185" t="s">
        <v>457</v>
      </c>
      <c r="B249" s="186" t="s">
        <v>397</v>
      </c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</row>
    <row r="250" spans="1:35" s="3" customFormat="1" ht="67.5" customHeight="1" hidden="1">
      <c r="A250" s="185" t="s">
        <v>384</v>
      </c>
      <c r="B250" s="187" t="s">
        <v>385</v>
      </c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</row>
    <row r="251" spans="1:35" s="3" customFormat="1" ht="52.5" customHeight="1" hidden="1">
      <c r="A251" s="152" t="s">
        <v>358</v>
      </c>
      <c r="B251" s="59" t="s">
        <v>359</v>
      </c>
      <c r="C251" s="57">
        <f>SUM(C253)</f>
        <v>0</v>
      </c>
      <c r="D251" s="57">
        <f>SUM(D253)</f>
        <v>0</v>
      </c>
      <c r="E251" s="57">
        <f>SUM(E253)</f>
        <v>0</v>
      </c>
      <c r="F251" s="57">
        <f aca="true" t="shared" si="206" ref="F251:K251">SUM(F253)</f>
        <v>0</v>
      </c>
      <c r="G251" s="57">
        <f t="shared" si="206"/>
        <v>0</v>
      </c>
      <c r="H251" s="57">
        <f t="shared" si="206"/>
        <v>0</v>
      </c>
      <c r="I251" s="57">
        <f t="shared" si="206"/>
        <v>0</v>
      </c>
      <c r="J251" s="57">
        <f t="shared" si="206"/>
        <v>0</v>
      </c>
      <c r="K251" s="57">
        <f t="shared" si="206"/>
        <v>0</v>
      </c>
      <c r="L251" s="57">
        <f aca="true" t="shared" si="207" ref="L251:Q251">SUM(L253)</f>
        <v>0</v>
      </c>
      <c r="M251" s="57">
        <f t="shared" si="207"/>
        <v>0</v>
      </c>
      <c r="N251" s="57">
        <f t="shared" si="207"/>
        <v>0</v>
      </c>
      <c r="O251" s="57">
        <f t="shared" si="207"/>
        <v>0</v>
      </c>
      <c r="P251" s="57">
        <f t="shared" si="207"/>
        <v>0</v>
      </c>
      <c r="Q251" s="57">
        <f t="shared" si="207"/>
        <v>0</v>
      </c>
      <c r="R251" s="57">
        <f aca="true" t="shared" si="208" ref="R251:W251">SUM(R253)</f>
        <v>0</v>
      </c>
      <c r="S251" s="57">
        <f t="shared" si="208"/>
        <v>0</v>
      </c>
      <c r="T251" s="57">
        <f t="shared" si="208"/>
        <v>0</v>
      </c>
      <c r="U251" s="57">
        <f t="shared" si="208"/>
        <v>0</v>
      </c>
      <c r="V251" s="57">
        <f t="shared" si="208"/>
        <v>0</v>
      </c>
      <c r="W251" s="57">
        <f t="shared" si="208"/>
        <v>0</v>
      </c>
      <c r="X251" s="57">
        <f aca="true" t="shared" si="209" ref="X251:AC251">SUM(X253)</f>
        <v>0</v>
      </c>
      <c r="Y251" s="57">
        <f t="shared" si="209"/>
        <v>0</v>
      </c>
      <c r="Z251" s="57">
        <f t="shared" si="209"/>
        <v>0</v>
      </c>
      <c r="AA251" s="57">
        <f t="shared" si="209"/>
        <v>0</v>
      </c>
      <c r="AB251" s="57">
        <f t="shared" si="209"/>
        <v>0</v>
      </c>
      <c r="AC251" s="57">
        <f t="shared" si="209"/>
        <v>0</v>
      </c>
      <c r="AD251" s="57">
        <f aca="true" t="shared" si="210" ref="AD251:AI251">SUM(AD253)</f>
        <v>0</v>
      </c>
      <c r="AE251" s="57">
        <f t="shared" si="210"/>
        <v>0</v>
      </c>
      <c r="AF251" s="57">
        <f t="shared" si="210"/>
        <v>0</v>
      </c>
      <c r="AG251" s="57">
        <f t="shared" si="210"/>
        <v>0</v>
      </c>
      <c r="AH251" s="57">
        <f t="shared" si="210"/>
        <v>0</v>
      </c>
      <c r="AI251" s="57">
        <f t="shared" si="210"/>
        <v>0</v>
      </c>
    </row>
    <row r="252" spans="1:35" s="3" customFormat="1" ht="15.75" customHeight="1" hidden="1">
      <c r="A252" s="151" t="s">
        <v>108</v>
      </c>
      <c r="B252" s="10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</row>
    <row r="253" spans="1:35" s="3" customFormat="1" ht="52.5" customHeight="1" hidden="1">
      <c r="A253" s="100" t="s">
        <v>363</v>
      </c>
      <c r="B253" s="107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</row>
    <row r="254" spans="1:35" s="3" customFormat="1" ht="52.5" customHeight="1" hidden="1">
      <c r="A254" s="200" t="s">
        <v>458</v>
      </c>
      <c r="B254" s="181" t="s">
        <v>459</v>
      </c>
      <c r="C254" s="54">
        <f>SUM(C255:C256)</f>
        <v>0</v>
      </c>
      <c r="D254" s="54">
        <f>SUM(D255:D256)</f>
        <v>0</v>
      </c>
      <c r="E254" s="54">
        <f>SUM(E255:E256)</f>
        <v>0</v>
      </c>
      <c r="F254" s="54">
        <f aca="true" t="shared" si="211" ref="F254:K254">SUM(F255:F256)</f>
        <v>0</v>
      </c>
      <c r="G254" s="54">
        <f t="shared" si="211"/>
        <v>0</v>
      </c>
      <c r="H254" s="54">
        <f t="shared" si="211"/>
        <v>0</v>
      </c>
      <c r="I254" s="54">
        <f t="shared" si="211"/>
        <v>0</v>
      </c>
      <c r="J254" s="54">
        <f t="shared" si="211"/>
        <v>0</v>
      </c>
      <c r="K254" s="54">
        <f t="shared" si="211"/>
        <v>0</v>
      </c>
      <c r="L254" s="54">
        <f aca="true" t="shared" si="212" ref="L254:Q254">SUM(L255:L256)</f>
        <v>0</v>
      </c>
      <c r="M254" s="54">
        <f t="shared" si="212"/>
        <v>0</v>
      </c>
      <c r="N254" s="54">
        <f t="shared" si="212"/>
        <v>0</v>
      </c>
      <c r="O254" s="54">
        <f t="shared" si="212"/>
        <v>0</v>
      </c>
      <c r="P254" s="54">
        <f t="shared" si="212"/>
        <v>0</v>
      </c>
      <c r="Q254" s="54">
        <f t="shared" si="212"/>
        <v>0</v>
      </c>
      <c r="R254" s="54">
        <f aca="true" t="shared" si="213" ref="R254:W254">SUM(R255:R256)</f>
        <v>0</v>
      </c>
      <c r="S254" s="54">
        <f t="shared" si="213"/>
        <v>0</v>
      </c>
      <c r="T254" s="54">
        <f t="shared" si="213"/>
        <v>0</v>
      </c>
      <c r="U254" s="54">
        <f t="shared" si="213"/>
        <v>0</v>
      </c>
      <c r="V254" s="54">
        <f t="shared" si="213"/>
        <v>0</v>
      </c>
      <c r="W254" s="54">
        <f t="shared" si="213"/>
        <v>0</v>
      </c>
      <c r="X254" s="54">
        <f aca="true" t="shared" si="214" ref="X254:AC254">SUM(X255:X256)</f>
        <v>0</v>
      </c>
      <c r="Y254" s="54">
        <f t="shared" si="214"/>
        <v>0</v>
      </c>
      <c r="Z254" s="54">
        <f t="shared" si="214"/>
        <v>0</v>
      </c>
      <c r="AA254" s="54">
        <f t="shared" si="214"/>
        <v>0</v>
      </c>
      <c r="AB254" s="54">
        <f t="shared" si="214"/>
        <v>0</v>
      </c>
      <c r="AC254" s="54">
        <f t="shared" si="214"/>
        <v>0</v>
      </c>
      <c r="AD254" s="54">
        <f aca="true" t="shared" si="215" ref="AD254:AI254">SUM(AD255:AD256)</f>
        <v>0</v>
      </c>
      <c r="AE254" s="54">
        <f t="shared" si="215"/>
        <v>0</v>
      </c>
      <c r="AF254" s="54">
        <f t="shared" si="215"/>
        <v>0</v>
      </c>
      <c r="AG254" s="54">
        <f t="shared" si="215"/>
        <v>0</v>
      </c>
      <c r="AH254" s="54">
        <f t="shared" si="215"/>
        <v>0</v>
      </c>
      <c r="AI254" s="54">
        <f t="shared" si="215"/>
        <v>0</v>
      </c>
    </row>
    <row r="255" spans="1:35" s="3" customFormat="1" ht="15.75" customHeight="1" hidden="1">
      <c r="A255" s="168" t="s">
        <v>344</v>
      </c>
      <c r="B255" s="180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</row>
    <row r="256" spans="1:35" s="3" customFormat="1" ht="15.75" customHeight="1" hidden="1">
      <c r="A256" s="169" t="s">
        <v>345</v>
      </c>
      <c r="B256" s="109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</row>
    <row r="257" spans="1:35" s="3" customFormat="1" ht="88.5" customHeight="1">
      <c r="A257" s="163" t="s">
        <v>333</v>
      </c>
      <c r="B257" s="186" t="s">
        <v>437</v>
      </c>
      <c r="C257" s="54">
        <v>2820.3</v>
      </c>
      <c r="D257" s="54">
        <v>2832.3</v>
      </c>
      <c r="E257" s="54">
        <v>2846</v>
      </c>
      <c r="F257" s="54"/>
      <c r="G257" s="54"/>
      <c r="H257" s="54"/>
      <c r="I257" s="307">
        <f aca="true" t="shared" si="216" ref="I257:I269">SUM(C257+F257)</f>
        <v>2820.3</v>
      </c>
      <c r="J257" s="307">
        <f aca="true" t="shared" si="217" ref="J257:J269">SUM(D257+G257)</f>
        <v>2832.3</v>
      </c>
      <c r="K257" s="307">
        <f aca="true" t="shared" si="218" ref="K257:K269">SUM(E257+H257)</f>
        <v>2846</v>
      </c>
      <c r="L257" s="54"/>
      <c r="M257" s="54"/>
      <c r="N257" s="54"/>
      <c r="O257" s="307">
        <f aca="true" t="shared" si="219" ref="O257:O266">SUM(I257+L257)</f>
        <v>2820.3</v>
      </c>
      <c r="P257" s="307">
        <f aca="true" t="shared" si="220" ref="P257:P266">SUM(J257+M257)</f>
        <v>2832.3</v>
      </c>
      <c r="Q257" s="307">
        <f aca="true" t="shared" si="221" ref="Q257:Q266">SUM(K257+N257)</f>
        <v>2846</v>
      </c>
      <c r="R257" s="54"/>
      <c r="S257" s="54"/>
      <c r="T257" s="54"/>
      <c r="U257" s="307">
        <f aca="true" t="shared" si="222" ref="U257:U269">SUM(O257+R257)</f>
        <v>2820.3</v>
      </c>
      <c r="V257" s="307">
        <f aca="true" t="shared" si="223" ref="V257:V269">SUM(P257+S257)</f>
        <v>2832.3</v>
      </c>
      <c r="W257" s="307">
        <f aca="true" t="shared" si="224" ref="W257:W269">SUM(Q257+T257)</f>
        <v>2846</v>
      </c>
      <c r="X257" s="54"/>
      <c r="Y257" s="54"/>
      <c r="Z257" s="54"/>
      <c r="AA257" s="307">
        <f aca="true" t="shared" si="225" ref="AA257:AA269">SUM(U257+X257)</f>
        <v>2820.3</v>
      </c>
      <c r="AB257" s="307">
        <f aca="true" t="shared" si="226" ref="AB257:AB269">SUM(V257+Y257)</f>
        <v>2832.3</v>
      </c>
      <c r="AC257" s="307">
        <f aca="true" t="shared" si="227" ref="AC257:AC269">SUM(W257+Z257)</f>
        <v>2846</v>
      </c>
      <c r="AD257" s="54"/>
      <c r="AE257" s="54"/>
      <c r="AF257" s="54"/>
      <c r="AG257" s="307">
        <f aca="true" t="shared" si="228" ref="AG257:AG269">SUM(AA257+AD257)</f>
        <v>2820.3</v>
      </c>
      <c r="AH257" s="307">
        <f aca="true" t="shared" si="229" ref="AH257:AH269">SUM(AB257+AE257)</f>
        <v>2832.3</v>
      </c>
      <c r="AI257" s="307">
        <f aca="true" t="shared" si="230" ref="AI257:AI269">SUM(AC257+AF257)</f>
        <v>2846</v>
      </c>
    </row>
    <row r="258" spans="1:35" s="3" customFormat="1" ht="115.5" customHeight="1">
      <c r="A258" s="234" t="s">
        <v>84</v>
      </c>
      <c r="B258" s="186" t="s">
        <v>83</v>
      </c>
      <c r="C258" s="54">
        <v>19600</v>
      </c>
      <c r="D258" s="54">
        <v>0</v>
      </c>
      <c r="E258" s="54">
        <v>38885.6</v>
      </c>
      <c r="F258" s="54"/>
      <c r="G258" s="54"/>
      <c r="H258" s="54"/>
      <c r="I258" s="307">
        <f t="shared" si="216"/>
        <v>19600</v>
      </c>
      <c r="J258" s="307">
        <f t="shared" si="217"/>
        <v>0</v>
      </c>
      <c r="K258" s="307">
        <f t="shared" si="218"/>
        <v>38885.6</v>
      </c>
      <c r="L258" s="54"/>
      <c r="M258" s="54"/>
      <c r="N258" s="54"/>
      <c r="O258" s="307">
        <f t="shared" si="219"/>
        <v>19600</v>
      </c>
      <c r="P258" s="307">
        <f t="shared" si="220"/>
        <v>0</v>
      </c>
      <c r="Q258" s="307">
        <f t="shared" si="221"/>
        <v>38885.6</v>
      </c>
      <c r="R258" s="54">
        <v>-19600</v>
      </c>
      <c r="S258" s="54"/>
      <c r="T258" s="54"/>
      <c r="U258" s="307">
        <f t="shared" si="222"/>
        <v>0</v>
      </c>
      <c r="V258" s="307">
        <f t="shared" si="223"/>
        <v>0</v>
      </c>
      <c r="W258" s="307">
        <f t="shared" si="224"/>
        <v>38885.6</v>
      </c>
      <c r="X258" s="54"/>
      <c r="Y258" s="54"/>
      <c r="Z258" s="54"/>
      <c r="AA258" s="307">
        <f t="shared" si="225"/>
        <v>0</v>
      </c>
      <c r="AB258" s="307">
        <f t="shared" si="226"/>
        <v>0</v>
      </c>
      <c r="AC258" s="307">
        <f t="shared" si="227"/>
        <v>38885.6</v>
      </c>
      <c r="AD258" s="54"/>
      <c r="AE258" s="54"/>
      <c r="AF258" s="54"/>
      <c r="AG258" s="307">
        <f t="shared" si="228"/>
        <v>0</v>
      </c>
      <c r="AH258" s="307">
        <f t="shared" si="229"/>
        <v>0</v>
      </c>
      <c r="AI258" s="307">
        <f t="shared" si="230"/>
        <v>38885.6</v>
      </c>
    </row>
    <row r="259" spans="1:35" s="3" customFormat="1" ht="90.75" customHeight="1">
      <c r="A259" s="234" t="s">
        <v>361</v>
      </c>
      <c r="B259" s="186" t="s">
        <v>13</v>
      </c>
      <c r="C259" s="54">
        <v>380</v>
      </c>
      <c r="D259" s="54">
        <v>0</v>
      </c>
      <c r="E259" s="54">
        <v>753.9</v>
      </c>
      <c r="F259" s="54"/>
      <c r="G259" s="54"/>
      <c r="H259" s="54"/>
      <c r="I259" s="307">
        <f t="shared" si="216"/>
        <v>380</v>
      </c>
      <c r="J259" s="307">
        <f t="shared" si="217"/>
        <v>0</v>
      </c>
      <c r="K259" s="307">
        <f t="shared" si="218"/>
        <v>753.9</v>
      </c>
      <c r="L259" s="54"/>
      <c r="M259" s="54"/>
      <c r="N259" s="54"/>
      <c r="O259" s="307">
        <f t="shared" si="219"/>
        <v>380</v>
      </c>
      <c r="P259" s="307">
        <f t="shared" si="220"/>
        <v>0</v>
      </c>
      <c r="Q259" s="307">
        <f t="shared" si="221"/>
        <v>753.9</v>
      </c>
      <c r="R259" s="54">
        <v>-380</v>
      </c>
      <c r="S259" s="54"/>
      <c r="T259" s="54"/>
      <c r="U259" s="307">
        <f t="shared" si="222"/>
        <v>0</v>
      </c>
      <c r="V259" s="307">
        <f t="shared" si="223"/>
        <v>0</v>
      </c>
      <c r="W259" s="307">
        <f t="shared" si="224"/>
        <v>753.9</v>
      </c>
      <c r="X259" s="54"/>
      <c r="Y259" s="54"/>
      <c r="Z259" s="54"/>
      <c r="AA259" s="307">
        <f t="shared" si="225"/>
        <v>0</v>
      </c>
      <c r="AB259" s="307">
        <f t="shared" si="226"/>
        <v>0</v>
      </c>
      <c r="AC259" s="307">
        <f t="shared" si="227"/>
        <v>753.9</v>
      </c>
      <c r="AD259" s="54"/>
      <c r="AE259" s="54"/>
      <c r="AF259" s="54"/>
      <c r="AG259" s="307">
        <f t="shared" si="228"/>
        <v>0</v>
      </c>
      <c r="AH259" s="307">
        <f t="shared" si="229"/>
        <v>0</v>
      </c>
      <c r="AI259" s="307">
        <f t="shared" si="230"/>
        <v>753.9</v>
      </c>
    </row>
    <row r="260" spans="1:35" s="3" customFormat="1" ht="66" customHeight="1" hidden="1">
      <c r="A260" s="280" t="s">
        <v>212</v>
      </c>
      <c r="B260" s="186" t="s">
        <v>101</v>
      </c>
      <c r="C260" s="54"/>
      <c r="D260" s="54"/>
      <c r="E260" s="54"/>
      <c r="F260" s="54"/>
      <c r="G260" s="54"/>
      <c r="H260" s="54"/>
      <c r="I260" s="307">
        <f t="shared" si="216"/>
        <v>0</v>
      </c>
      <c r="J260" s="307">
        <f t="shared" si="217"/>
        <v>0</v>
      </c>
      <c r="K260" s="307">
        <f t="shared" si="218"/>
        <v>0</v>
      </c>
      <c r="L260" s="54"/>
      <c r="M260" s="54"/>
      <c r="N260" s="54"/>
      <c r="O260" s="307">
        <f t="shared" si="219"/>
        <v>0</v>
      </c>
      <c r="P260" s="307">
        <f t="shared" si="220"/>
        <v>0</v>
      </c>
      <c r="Q260" s="307">
        <f t="shared" si="221"/>
        <v>0</v>
      </c>
      <c r="R260" s="54"/>
      <c r="S260" s="54"/>
      <c r="T260" s="54"/>
      <c r="U260" s="307">
        <f t="shared" si="222"/>
        <v>0</v>
      </c>
      <c r="V260" s="307">
        <f t="shared" si="223"/>
        <v>0</v>
      </c>
      <c r="W260" s="307">
        <f t="shared" si="224"/>
        <v>0</v>
      </c>
      <c r="X260" s="54"/>
      <c r="Y260" s="54"/>
      <c r="Z260" s="54"/>
      <c r="AA260" s="307">
        <f t="shared" si="225"/>
        <v>0</v>
      </c>
      <c r="AB260" s="307">
        <f t="shared" si="226"/>
        <v>0</v>
      </c>
      <c r="AC260" s="307">
        <f t="shared" si="227"/>
        <v>0</v>
      </c>
      <c r="AD260" s="54"/>
      <c r="AE260" s="54"/>
      <c r="AF260" s="54"/>
      <c r="AG260" s="307">
        <f t="shared" si="228"/>
        <v>0</v>
      </c>
      <c r="AH260" s="307">
        <f t="shared" si="229"/>
        <v>0</v>
      </c>
      <c r="AI260" s="307">
        <f t="shared" si="230"/>
        <v>0</v>
      </c>
    </row>
    <row r="261" spans="1:35" s="3" customFormat="1" ht="66" customHeight="1">
      <c r="A261" s="192" t="s">
        <v>415</v>
      </c>
      <c r="B261" s="186" t="s">
        <v>428</v>
      </c>
      <c r="C261" s="54">
        <v>7157.8</v>
      </c>
      <c r="D261" s="54">
        <v>8027.6</v>
      </c>
      <c r="E261" s="54">
        <v>0</v>
      </c>
      <c r="F261" s="54">
        <v>-750.2</v>
      </c>
      <c r="G261" s="54">
        <v>-1079.4</v>
      </c>
      <c r="H261" s="54">
        <v>7617.7</v>
      </c>
      <c r="I261" s="307">
        <f t="shared" si="216"/>
        <v>6407.6</v>
      </c>
      <c r="J261" s="307">
        <f t="shared" si="217"/>
        <v>6948.200000000001</v>
      </c>
      <c r="K261" s="307">
        <f t="shared" si="218"/>
        <v>7617.7</v>
      </c>
      <c r="L261" s="54"/>
      <c r="M261" s="54"/>
      <c r="N261" s="54"/>
      <c r="O261" s="307">
        <f t="shared" si="219"/>
        <v>6407.6</v>
      </c>
      <c r="P261" s="307">
        <f t="shared" si="220"/>
        <v>6948.200000000001</v>
      </c>
      <c r="Q261" s="307">
        <f t="shared" si="221"/>
        <v>7617.7</v>
      </c>
      <c r="R261" s="54"/>
      <c r="S261" s="54"/>
      <c r="T261" s="54"/>
      <c r="U261" s="307">
        <f t="shared" si="222"/>
        <v>6407.6</v>
      </c>
      <c r="V261" s="307">
        <f t="shared" si="223"/>
        <v>6948.200000000001</v>
      </c>
      <c r="W261" s="307">
        <f t="shared" si="224"/>
        <v>7617.7</v>
      </c>
      <c r="X261" s="54"/>
      <c r="Y261" s="54"/>
      <c r="Z261" s="54"/>
      <c r="AA261" s="307">
        <f t="shared" si="225"/>
        <v>6407.6</v>
      </c>
      <c r="AB261" s="307">
        <f t="shared" si="226"/>
        <v>6948.200000000001</v>
      </c>
      <c r="AC261" s="307">
        <f t="shared" si="227"/>
        <v>7617.7</v>
      </c>
      <c r="AD261" s="54"/>
      <c r="AE261" s="54"/>
      <c r="AF261" s="54"/>
      <c r="AG261" s="307">
        <f t="shared" si="228"/>
        <v>6407.6</v>
      </c>
      <c r="AH261" s="307">
        <f t="shared" si="229"/>
        <v>6948.200000000001</v>
      </c>
      <c r="AI261" s="307">
        <f t="shared" si="230"/>
        <v>7617.7</v>
      </c>
    </row>
    <row r="262" spans="1:35" s="3" customFormat="1" ht="66" customHeight="1">
      <c r="A262" s="317" t="s">
        <v>80</v>
      </c>
      <c r="B262" s="186" t="s">
        <v>349</v>
      </c>
      <c r="C262" s="54"/>
      <c r="D262" s="54"/>
      <c r="E262" s="54"/>
      <c r="F262" s="54"/>
      <c r="G262" s="54"/>
      <c r="H262" s="54"/>
      <c r="I262" s="307">
        <f t="shared" si="216"/>
        <v>0</v>
      </c>
      <c r="J262" s="307">
        <f t="shared" si="217"/>
        <v>0</v>
      </c>
      <c r="K262" s="307">
        <f t="shared" si="218"/>
        <v>0</v>
      </c>
      <c r="L262" s="54">
        <v>60.9</v>
      </c>
      <c r="M262" s="54">
        <v>1250</v>
      </c>
      <c r="N262" s="54">
        <v>1250</v>
      </c>
      <c r="O262" s="307">
        <f t="shared" si="219"/>
        <v>60.9</v>
      </c>
      <c r="P262" s="307">
        <f t="shared" si="220"/>
        <v>1250</v>
      </c>
      <c r="Q262" s="307">
        <f t="shared" si="221"/>
        <v>1250</v>
      </c>
      <c r="R262" s="54"/>
      <c r="S262" s="54"/>
      <c r="T262" s="54"/>
      <c r="U262" s="307">
        <f t="shared" si="222"/>
        <v>60.9</v>
      </c>
      <c r="V262" s="307">
        <f t="shared" si="223"/>
        <v>1250</v>
      </c>
      <c r="W262" s="307">
        <f t="shared" si="224"/>
        <v>1250</v>
      </c>
      <c r="X262" s="54"/>
      <c r="Y262" s="54"/>
      <c r="Z262" s="54"/>
      <c r="AA262" s="307">
        <f t="shared" si="225"/>
        <v>60.9</v>
      </c>
      <c r="AB262" s="307">
        <f t="shared" si="226"/>
        <v>1250</v>
      </c>
      <c r="AC262" s="307">
        <f t="shared" si="227"/>
        <v>1250</v>
      </c>
      <c r="AD262" s="54"/>
      <c r="AE262" s="54"/>
      <c r="AF262" s="54"/>
      <c r="AG262" s="307">
        <f t="shared" si="228"/>
        <v>60.9</v>
      </c>
      <c r="AH262" s="307">
        <f t="shared" si="229"/>
        <v>1250</v>
      </c>
      <c r="AI262" s="307">
        <f t="shared" si="230"/>
        <v>1250</v>
      </c>
    </row>
    <row r="263" spans="1:35" s="3" customFormat="1" ht="36.75" customHeight="1">
      <c r="A263" s="254" t="s">
        <v>360</v>
      </c>
      <c r="B263" s="186" t="s">
        <v>316</v>
      </c>
      <c r="C263" s="54"/>
      <c r="D263" s="54"/>
      <c r="E263" s="54"/>
      <c r="F263" s="54"/>
      <c r="G263" s="54"/>
      <c r="H263" s="54"/>
      <c r="I263" s="307">
        <f t="shared" si="216"/>
        <v>0</v>
      </c>
      <c r="J263" s="307">
        <f t="shared" si="217"/>
        <v>0</v>
      </c>
      <c r="K263" s="307">
        <f t="shared" si="218"/>
        <v>0</v>
      </c>
      <c r="L263" s="54">
        <v>814.4</v>
      </c>
      <c r="M263" s="54">
        <v>0</v>
      </c>
      <c r="N263" s="54">
        <v>0</v>
      </c>
      <c r="O263" s="307">
        <f t="shared" si="219"/>
        <v>814.4</v>
      </c>
      <c r="P263" s="307">
        <f t="shared" si="220"/>
        <v>0</v>
      </c>
      <c r="Q263" s="307">
        <f t="shared" si="221"/>
        <v>0</v>
      </c>
      <c r="R263" s="54"/>
      <c r="S263" s="54"/>
      <c r="T263" s="54"/>
      <c r="U263" s="307">
        <f t="shared" si="222"/>
        <v>814.4</v>
      </c>
      <c r="V263" s="307">
        <f t="shared" si="223"/>
        <v>0</v>
      </c>
      <c r="W263" s="307">
        <f t="shared" si="224"/>
        <v>0</v>
      </c>
      <c r="X263" s="54">
        <v>407.3</v>
      </c>
      <c r="Y263" s="54"/>
      <c r="Z263" s="54"/>
      <c r="AA263" s="307">
        <f t="shared" si="225"/>
        <v>1221.7</v>
      </c>
      <c r="AB263" s="307">
        <f t="shared" si="226"/>
        <v>0</v>
      </c>
      <c r="AC263" s="307">
        <f t="shared" si="227"/>
        <v>0</v>
      </c>
      <c r="AD263" s="54"/>
      <c r="AE263" s="54"/>
      <c r="AF263" s="54"/>
      <c r="AG263" s="307">
        <f t="shared" si="228"/>
        <v>1221.7</v>
      </c>
      <c r="AH263" s="307">
        <f t="shared" si="229"/>
        <v>0</v>
      </c>
      <c r="AI263" s="307">
        <f t="shared" si="230"/>
        <v>0</v>
      </c>
    </row>
    <row r="264" spans="1:35" s="3" customFormat="1" ht="35.25" customHeight="1" hidden="1">
      <c r="A264" s="233" t="s">
        <v>304</v>
      </c>
      <c r="B264" s="186" t="s">
        <v>348</v>
      </c>
      <c r="C264" s="54"/>
      <c r="D264" s="54"/>
      <c r="E264" s="54"/>
      <c r="F264" s="54"/>
      <c r="G264" s="54"/>
      <c r="H264" s="54"/>
      <c r="I264" s="307">
        <f t="shared" si="216"/>
        <v>0</v>
      </c>
      <c r="J264" s="307">
        <f t="shared" si="217"/>
        <v>0</v>
      </c>
      <c r="K264" s="307">
        <f t="shared" si="218"/>
        <v>0</v>
      </c>
      <c r="L264" s="54"/>
      <c r="M264" s="54"/>
      <c r="N264" s="54"/>
      <c r="O264" s="307">
        <f t="shared" si="219"/>
        <v>0</v>
      </c>
      <c r="P264" s="307">
        <f t="shared" si="220"/>
        <v>0</v>
      </c>
      <c r="Q264" s="307">
        <f t="shared" si="221"/>
        <v>0</v>
      </c>
      <c r="R264" s="54"/>
      <c r="S264" s="54"/>
      <c r="T264" s="54"/>
      <c r="U264" s="307">
        <f t="shared" si="222"/>
        <v>0</v>
      </c>
      <c r="V264" s="307">
        <f t="shared" si="223"/>
        <v>0</v>
      </c>
      <c r="W264" s="307">
        <f t="shared" si="224"/>
        <v>0</v>
      </c>
      <c r="X264" s="54"/>
      <c r="Y264" s="54"/>
      <c r="Z264" s="54"/>
      <c r="AA264" s="307">
        <f t="shared" si="225"/>
        <v>0</v>
      </c>
      <c r="AB264" s="307">
        <f t="shared" si="226"/>
        <v>0</v>
      </c>
      <c r="AC264" s="307">
        <f t="shared" si="227"/>
        <v>0</v>
      </c>
      <c r="AD264" s="54"/>
      <c r="AE264" s="54"/>
      <c r="AF264" s="54"/>
      <c r="AG264" s="307">
        <f t="shared" si="228"/>
        <v>0</v>
      </c>
      <c r="AH264" s="307">
        <f t="shared" si="229"/>
        <v>0</v>
      </c>
      <c r="AI264" s="307">
        <f t="shared" si="230"/>
        <v>0</v>
      </c>
    </row>
    <row r="265" spans="1:35" s="3" customFormat="1" ht="35.25" customHeight="1" hidden="1">
      <c r="A265" s="251" t="s">
        <v>309</v>
      </c>
      <c r="B265" s="186" t="s">
        <v>224</v>
      </c>
      <c r="C265" s="54"/>
      <c r="D265" s="54"/>
      <c r="E265" s="54"/>
      <c r="F265" s="54"/>
      <c r="G265" s="54"/>
      <c r="H265" s="54"/>
      <c r="I265" s="307">
        <f t="shared" si="216"/>
        <v>0</v>
      </c>
      <c r="J265" s="307">
        <f t="shared" si="217"/>
        <v>0</v>
      </c>
      <c r="K265" s="307">
        <f t="shared" si="218"/>
        <v>0</v>
      </c>
      <c r="L265" s="54"/>
      <c r="M265" s="54"/>
      <c r="N265" s="54"/>
      <c r="O265" s="307">
        <f t="shared" si="219"/>
        <v>0</v>
      </c>
      <c r="P265" s="307">
        <f t="shared" si="220"/>
        <v>0</v>
      </c>
      <c r="Q265" s="307">
        <f t="shared" si="221"/>
        <v>0</v>
      </c>
      <c r="R265" s="54"/>
      <c r="S265" s="54"/>
      <c r="T265" s="54"/>
      <c r="U265" s="307">
        <f t="shared" si="222"/>
        <v>0</v>
      </c>
      <c r="V265" s="307">
        <f t="shared" si="223"/>
        <v>0</v>
      </c>
      <c r="W265" s="307">
        <f t="shared" si="224"/>
        <v>0</v>
      </c>
      <c r="X265" s="54"/>
      <c r="Y265" s="54"/>
      <c r="Z265" s="54"/>
      <c r="AA265" s="307">
        <f t="shared" si="225"/>
        <v>0</v>
      </c>
      <c r="AB265" s="307">
        <f t="shared" si="226"/>
        <v>0</v>
      </c>
      <c r="AC265" s="307">
        <f t="shared" si="227"/>
        <v>0</v>
      </c>
      <c r="AD265" s="54"/>
      <c r="AE265" s="54"/>
      <c r="AF265" s="54"/>
      <c r="AG265" s="307">
        <f t="shared" si="228"/>
        <v>0</v>
      </c>
      <c r="AH265" s="307">
        <f t="shared" si="229"/>
        <v>0</v>
      </c>
      <c r="AI265" s="307">
        <f t="shared" si="230"/>
        <v>0</v>
      </c>
    </row>
    <row r="266" spans="1:35" s="3" customFormat="1" ht="65.25" customHeight="1" hidden="1">
      <c r="A266" s="233" t="s">
        <v>62</v>
      </c>
      <c r="B266" s="186" t="s">
        <v>305</v>
      </c>
      <c r="C266" s="54"/>
      <c r="D266" s="54"/>
      <c r="E266" s="54"/>
      <c r="F266" s="54"/>
      <c r="G266" s="54"/>
      <c r="H266" s="54"/>
      <c r="I266" s="307">
        <f t="shared" si="216"/>
        <v>0</v>
      </c>
      <c r="J266" s="307">
        <f t="shared" si="217"/>
        <v>0</v>
      </c>
      <c r="K266" s="307">
        <f t="shared" si="218"/>
        <v>0</v>
      </c>
      <c r="L266" s="54"/>
      <c r="M266" s="54"/>
      <c r="N266" s="54"/>
      <c r="O266" s="307">
        <f t="shared" si="219"/>
        <v>0</v>
      </c>
      <c r="P266" s="307">
        <f t="shared" si="220"/>
        <v>0</v>
      </c>
      <c r="Q266" s="307">
        <f t="shared" si="221"/>
        <v>0</v>
      </c>
      <c r="R266" s="54"/>
      <c r="S266" s="54"/>
      <c r="T266" s="54"/>
      <c r="U266" s="307">
        <f t="shared" si="222"/>
        <v>0</v>
      </c>
      <c r="V266" s="307">
        <f t="shared" si="223"/>
        <v>0</v>
      </c>
      <c r="W266" s="307">
        <f t="shared" si="224"/>
        <v>0</v>
      </c>
      <c r="X266" s="54"/>
      <c r="Y266" s="54"/>
      <c r="Z266" s="54"/>
      <c r="AA266" s="307">
        <f t="shared" si="225"/>
        <v>0</v>
      </c>
      <c r="AB266" s="307">
        <f t="shared" si="226"/>
        <v>0</v>
      </c>
      <c r="AC266" s="307">
        <f t="shared" si="227"/>
        <v>0</v>
      </c>
      <c r="AD266" s="54"/>
      <c r="AE266" s="54"/>
      <c r="AF266" s="54"/>
      <c r="AG266" s="307">
        <f t="shared" si="228"/>
        <v>0</v>
      </c>
      <c r="AH266" s="307">
        <f t="shared" si="229"/>
        <v>0</v>
      </c>
      <c r="AI266" s="307">
        <f t="shared" si="230"/>
        <v>0</v>
      </c>
    </row>
    <row r="267" spans="1:35" s="3" customFormat="1" ht="35.25" customHeight="1">
      <c r="A267" s="162" t="s">
        <v>143</v>
      </c>
      <c r="B267" s="186" t="s">
        <v>144</v>
      </c>
      <c r="C267" s="54"/>
      <c r="D267" s="54"/>
      <c r="E267" s="54"/>
      <c r="F267" s="54">
        <v>2051.4</v>
      </c>
      <c r="G267" s="54"/>
      <c r="H267" s="54"/>
      <c r="I267" s="307">
        <f>SUM(C267+F267)</f>
        <v>2051.4</v>
      </c>
      <c r="J267" s="307">
        <f>SUM(D267+G267)</f>
        <v>0</v>
      </c>
      <c r="K267" s="307">
        <f>SUM(E267+H267)</f>
        <v>0</v>
      </c>
      <c r="L267" s="54"/>
      <c r="M267" s="54"/>
      <c r="N267" s="54"/>
      <c r="O267" s="307">
        <f aca="true" t="shared" si="231" ref="O267:Q269">SUM(I267+L267)</f>
        <v>2051.4</v>
      </c>
      <c r="P267" s="307">
        <f t="shared" si="231"/>
        <v>0</v>
      </c>
      <c r="Q267" s="307">
        <f t="shared" si="231"/>
        <v>0</v>
      </c>
      <c r="R267" s="54"/>
      <c r="S267" s="54"/>
      <c r="T267" s="54"/>
      <c r="U267" s="307">
        <f t="shared" si="222"/>
        <v>2051.4</v>
      </c>
      <c r="V267" s="307">
        <f t="shared" si="223"/>
        <v>0</v>
      </c>
      <c r="W267" s="307">
        <f t="shared" si="224"/>
        <v>0</v>
      </c>
      <c r="X267" s="54"/>
      <c r="Y267" s="54"/>
      <c r="Z267" s="54"/>
      <c r="AA267" s="307">
        <f t="shared" si="225"/>
        <v>2051.4</v>
      </c>
      <c r="AB267" s="307">
        <f t="shared" si="226"/>
        <v>0</v>
      </c>
      <c r="AC267" s="307">
        <f t="shared" si="227"/>
        <v>0</v>
      </c>
      <c r="AD267" s="54"/>
      <c r="AE267" s="54"/>
      <c r="AF267" s="54"/>
      <c r="AG267" s="307">
        <f t="shared" si="228"/>
        <v>2051.4</v>
      </c>
      <c r="AH267" s="307">
        <f t="shared" si="229"/>
        <v>0</v>
      </c>
      <c r="AI267" s="307">
        <f t="shared" si="230"/>
        <v>0</v>
      </c>
    </row>
    <row r="268" spans="1:35" s="3" customFormat="1" ht="18.75" customHeight="1">
      <c r="A268" s="123" t="s">
        <v>57</v>
      </c>
      <c r="B268" s="38" t="s">
        <v>438</v>
      </c>
      <c r="C268" s="55">
        <f aca="true" t="shared" si="232" ref="C268:H268">SUM(C269)</f>
        <v>182772.00000000003</v>
      </c>
      <c r="D268" s="55">
        <f t="shared" si="232"/>
        <v>1494.8000000000002</v>
      </c>
      <c r="E268" s="55">
        <f t="shared" si="232"/>
        <v>1469.9</v>
      </c>
      <c r="F268" s="55">
        <f t="shared" si="232"/>
        <v>0</v>
      </c>
      <c r="G268" s="55">
        <f t="shared" si="232"/>
        <v>0</v>
      </c>
      <c r="H268" s="55">
        <f t="shared" si="232"/>
        <v>0</v>
      </c>
      <c r="I268" s="25">
        <f t="shared" si="216"/>
        <v>182772.00000000003</v>
      </c>
      <c r="J268" s="25">
        <f t="shared" si="217"/>
        <v>1494.8000000000002</v>
      </c>
      <c r="K268" s="25">
        <f t="shared" si="218"/>
        <v>1469.9</v>
      </c>
      <c r="L268" s="55">
        <f>SUM(L269)</f>
        <v>5493.5</v>
      </c>
      <c r="M268" s="55">
        <f>SUM(M269)</f>
        <v>0</v>
      </c>
      <c r="N268" s="55">
        <f>SUM(N269)</f>
        <v>0</v>
      </c>
      <c r="O268" s="25">
        <f t="shared" si="231"/>
        <v>188265.50000000003</v>
      </c>
      <c r="P268" s="25">
        <f t="shared" si="231"/>
        <v>1494.8000000000002</v>
      </c>
      <c r="Q268" s="25">
        <f t="shared" si="231"/>
        <v>1469.9</v>
      </c>
      <c r="R268" s="55">
        <f>SUM(R269)</f>
        <v>16508</v>
      </c>
      <c r="S268" s="55">
        <f>SUM(S269)</f>
        <v>0</v>
      </c>
      <c r="T268" s="55">
        <f>SUM(T269)</f>
        <v>0</v>
      </c>
      <c r="U268" s="25">
        <f t="shared" si="222"/>
        <v>204773.50000000003</v>
      </c>
      <c r="V268" s="25">
        <f t="shared" si="223"/>
        <v>1494.8000000000002</v>
      </c>
      <c r="W268" s="25">
        <f t="shared" si="224"/>
        <v>1469.9</v>
      </c>
      <c r="X268" s="55">
        <f>SUM(X269)</f>
        <v>365.5</v>
      </c>
      <c r="Y268" s="55">
        <f>SUM(Y269)</f>
        <v>0</v>
      </c>
      <c r="Z268" s="55">
        <f>SUM(Z269)</f>
        <v>0</v>
      </c>
      <c r="AA268" s="25">
        <f t="shared" si="225"/>
        <v>205139.00000000003</v>
      </c>
      <c r="AB268" s="25">
        <f t="shared" si="226"/>
        <v>1494.8000000000002</v>
      </c>
      <c r="AC268" s="25">
        <f t="shared" si="227"/>
        <v>1469.9</v>
      </c>
      <c r="AD268" s="55">
        <f>SUM(AD269)</f>
        <v>328.4</v>
      </c>
      <c r="AE268" s="55">
        <f>SUM(AE269)</f>
        <v>0</v>
      </c>
      <c r="AF268" s="55">
        <f>SUM(AF269)</f>
        <v>0</v>
      </c>
      <c r="AG268" s="25">
        <f t="shared" si="228"/>
        <v>205467.40000000002</v>
      </c>
      <c r="AH268" s="25">
        <f t="shared" si="229"/>
        <v>1494.8000000000002</v>
      </c>
      <c r="AI268" s="25">
        <f t="shared" si="230"/>
        <v>1469.9</v>
      </c>
    </row>
    <row r="269" spans="1:35" s="3" customFormat="1" ht="18.75" customHeight="1">
      <c r="A269" s="103" t="s">
        <v>59</v>
      </c>
      <c r="B269" s="59" t="s">
        <v>439</v>
      </c>
      <c r="C269" s="57">
        <f aca="true" t="shared" si="233" ref="C269:H269">SUM(C274+C280+C281+C290+C296+C303+C309)</f>
        <v>182772.00000000003</v>
      </c>
      <c r="D269" s="57">
        <f t="shared" si="233"/>
        <v>1494.8000000000002</v>
      </c>
      <c r="E269" s="57">
        <f t="shared" si="233"/>
        <v>1469.9</v>
      </c>
      <c r="F269" s="57">
        <f t="shared" si="233"/>
        <v>0</v>
      </c>
      <c r="G269" s="57">
        <f t="shared" si="233"/>
        <v>0</v>
      </c>
      <c r="H269" s="57">
        <f t="shared" si="233"/>
        <v>0</v>
      </c>
      <c r="I269" s="76">
        <f t="shared" si="216"/>
        <v>182772.00000000003</v>
      </c>
      <c r="J269" s="76">
        <f t="shared" si="217"/>
        <v>1494.8000000000002</v>
      </c>
      <c r="K269" s="76">
        <f t="shared" si="218"/>
        <v>1469.9</v>
      </c>
      <c r="L269" s="57">
        <f>SUM(L274+L280+L281+L290+L296+L303+L309+L306)</f>
        <v>5493.5</v>
      </c>
      <c r="M269" s="57">
        <f>SUM(M274+M280+M281+M290+M296+M303+M309+M306)</f>
        <v>0</v>
      </c>
      <c r="N269" s="57">
        <f>SUM(N274+N280+N281+N290+N296+N303+N309+N306)</f>
        <v>0</v>
      </c>
      <c r="O269" s="76">
        <f t="shared" si="231"/>
        <v>188265.50000000003</v>
      </c>
      <c r="P269" s="76">
        <f t="shared" si="231"/>
        <v>1494.8000000000002</v>
      </c>
      <c r="Q269" s="76">
        <f t="shared" si="231"/>
        <v>1469.9</v>
      </c>
      <c r="R269" s="57">
        <f>SUM(R274+R280+R281+R290+R296+R303+R309+R306+R312+R313+R314+R315)</f>
        <v>16508</v>
      </c>
      <c r="S269" s="57">
        <f>SUM(S274+S280+S281+S290+S296+S303+S309+S306+S312+S313+S314+S315)</f>
        <v>0</v>
      </c>
      <c r="T269" s="57">
        <f>SUM(T274+T280+T281+T290+T296+T303+T309+T306+T312+T313+T314+T315)</f>
        <v>0</v>
      </c>
      <c r="U269" s="76">
        <f t="shared" si="222"/>
        <v>204773.50000000003</v>
      </c>
      <c r="V269" s="76">
        <f t="shared" si="223"/>
        <v>1494.8000000000002</v>
      </c>
      <c r="W269" s="76">
        <f t="shared" si="224"/>
        <v>1469.9</v>
      </c>
      <c r="X269" s="57">
        <f>SUM(X274+X280+X281+X290+X296+X303+X309+X306+X312+X313+X314+X315+X284)</f>
        <v>365.5</v>
      </c>
      <c r="Y269" s="57">
        <f>SUM(Y274+Y280+Y281+Y290+Y296+Y303+Y309+Y306+Y312+Y313+Y314+Y315+Y284)</f>
        <v>0</v>
      </c>
      <c r="Z269" s="57">
        <f>SUM(Z274+Z280+Z281+Z290+Z296+Z303+Z309+Z306+Z312+Z313+Z314+Z315+Z284)</f>
        <v>0</v>
      </c>
      <c r="AA269" s="76">
        <f t="shared" si="225"/>
        <v>205139.00000000003</v>
      </c>
      <c r="AB269" s="76">
        <f t="shared" si="226"/>
        <v>1494.8000000000002</v>
      </c>
      <c r="AC269" s="76">
        <f t="shared" si="227"/>
        <v>1469.9</v>
      </c>
      <c r="AD269" s="57">
        <f>SUM(AD274+AD280+AD281+AD290+AD296+AD303+AD309+AD306+AD312+AD313+AD314+AD315+AD284+AD310+AD308)</f>
        <v>328.4</v>
      </c>
      <c r="AE269" s="57">
        <f>SUM(AE274+AE280+AE281+AE290+AE296+AE303+AE309+AE306+AE312+AE313+AE314+AE315+AE284+AE310+AE308)</f>
        <v>0</v>
      </c>
      <c r="AF269" s="57">
        <f>SUM(AF274+AF280+AF281+AF290+AF296+AF303+AF309+AF306+AF312+AF313+AF314+AF315+AF284+AF310+AF308)</f>
        <v>0</v>
      </c>
      <c r="AG269" s="76">
        <f t="shared" si="228"/>
        <v>205467.40000000002</v>
      </c>
      <c r="AH269" s="76">
        <f t="shared" si="229"/>
        <v>1494.8000000000002</v>
      </c>
      <c r="AI269" s="76">
        <f t="shared" si="230"/>
        <v>1469.9</v>
      </c>
    </row>
    <row r="270" spans="1:35" s="212" customFormat="1" ht="16.5" customHeight="1">
      <c r="A270" s="211" t="s">
        <v>67</v>
      </c>
      <c r="B270" s="179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</row>
    <row r="271" spans="1:35" s="3" customFormat="1" ht="49.5" customHeight="1" hidden="1">
      <c r="A271" s="163" t="s">
        <v>376</v>
      </c>
      <c r="B271" s="72" t="s">
        <v>439</v>
      </c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</row>
    <row r="272" spans="1:35" s="3" customFormat="1" ht="112.5" customHeight="1" hidden="1">
      <c r="A272" s="163" t="s">
        <v>379</v>
      </c>
      <c r="B272" s="72" t="s">
        <v>439</v>
      </c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</row>
    <row r="273" spans="1:35" s="3" customFormat="1" ht="26.25" customHeight="1" hidden="1">
      <c r="A273" s="243" t="s">
        <v>381</v>
      </c>
      <c r="B273" s="72" t="s">
        <v>23</v>
      </c>
      <c r="C273" s="54"/>
      <c r="D273" s="54"/>
      <c r="E273" s="54"/>
      <c r="F273" s="54"/>
      <c r="G273" s="54"/>
      <c r="H273" s="54"/>
      <c r="I273" s="68"/>
      <c r="J273" s="68"/>
      <c r="K273" s="68"/>
      <c r="L273" s="54"/>
      <c r="M273" s="54"/>
      <c r="N273" s="54"/>
      <c r="O273" s="68"/>
      <c r="P273" s="68"/>
      <c r="Q273" s="68"/>
      <c r="R273" s="54"/>
      <c r="S273" s="54"/>
      <c r="T273" s="54"/>
      <c r="U273" s="68"/>
      <c r="V273" s="68"/>
      <c r="W273" s="68"/>
      <c r="X273" s="54"/>
      <c r="Y273" s="54"/>
      <c r="Z273" s="54"/>
      <c r="AA273" s="68"/>
      <c r="AB273" s="68"/>
      <c r="AC273" s="68"/>
      <c r="AD273" s="54"/>
      <c r="AE273" s="54"/>
      <c r="AF273" s="54"/>
      <c r="AG273" s="68"/>
      <c r="AH273" s="68"/>
      <c r="AI273" s="68"/>
    </row>
    <row r="274" spans="1:35" s="3" customFormat="1" ht="35.25" customHeight="1">
      <c r="A274" s="163" t="s">
        <v>91</v>
      </c>
      <c r="B274" s="72" t="s">
        <v>439</v>
      </c>
      <c r="C274" s="54">
        <v>178681</v>
      </c>
      <c r="D274" s="54">
        <v>0</v>
      </c>
      <c r="E274" s="54">
        <v>0</v>
      </c>
      <c r="F274" s="54"/>
      <c r="G274" s="54"/>
      <c r="H274" s="54"/>
      <c r="I274" s="90">
        <f aca="true" t="shared" si="234" ref="I274:I280">SUM(C274+F274)</f>
        <v>178681</v>
      </c>
      <c r="J274" s="90">
        <f aca="true" t="shared" si="235" ref="J274:J280">SUM(D274+G274)</f>
        <v>0</v>
      </c>
      <c r="K274" s="90">
        <f aca="true" t="shared" si="236" ref="K274:K280">SUM(E274+H274)</f>
        <v>0</v>
      </c>
      <c r="L274" s="54"/>
      <c r="M274" s="54"/>
      <c r="N274" s="54"/>
      <c r="O274" s="90">
        <f aca="true" t="shared" si="237" ref="O274:O309">SUM(I274+L274)</f>
        <v>178681</v>
      </c>
      <c r="P274" s="90">
        <f aca="true" t="shared" si="238" ref="P274:P309">SUM(J274+M274)</f>
        <v>0</v>
      </c>
      <c r="Q274" s="90">
        <f aca="true" t="shared" si="239" ref="Q274:Q309">SUM(K274+N274)</f>
        <v>0</v>
      </c>
      <c r="R274" s="54"/>
      <c r="S274" s="54"/>
      <c r="T274" s="54"/>
      <c r="U274" s="90">
        <f aca="true" t="shared" si="240" ref="U274:U309">SUM(O274+R274)</f>
        <v>178681</v>
      </c>
      <c r="V274" s="90">
        <f aca="true" t="shared" si="241" ref="V274:V309">SUM(P274+S274)</f>
        <v>0</v>
      </c>
      <c r="W274" s="90">
        <f aca="true" t="shared" si="242" ref="W274:W309">SUM(Q274+T274)</f>
        <v>0</v>
      </c>
      <c r="X274" s="54"/>
      <c r="Y274" s="54"/>
      <c r="Z274" s="54"/>
      <c r="AA274" s="90">
        <f aca="true" t="shared" si="243" ref="AA274:AA309">SUM(U274+X274)</f>
        <v>178681</v>
      </c>
      <c r="AB274" s="90">
        <f aca="true" t="shared" si="244" ref="AB274:AB309">SUM(V274+Y274)</f>
        <v>0</v>
      </c>
      <c r="AC274" s="90">
        <f aca="true" t="shared" si="245" ref="AC274:AC309">SUM(W274+Z274)</f>
        <v>0</v>
      </c>
      <c r="AD274" s="54"/>
      <c r="AE274" s="54"/>
      <c r="AF274" s="54"/>
      <c r="AG274" s="90">
        <f aca="true" t="shared" si="246" ref="AG274:AG309">SUM(AA274+AD274)</f>
        <v>178681</v>
      </c>
      <c r="AH274" s="90">
        <f aca="true" t="shared" si="247" ref="AH274:AH309">SUM(AB274+AE274)</f>
        <v>0</v>
      </c>
      <c r="AI274" s="90">
        <f aca="true" t="shared" si="248" ref="AI274:AI309">SUM(AC274+AF274)</f>
        <v>0</v>
      </c>
    </row>
    <row r="275" spans="1:35" s="3" customFormat="1" ht="114" customHeight="1" hidden="1">
      <c r="A275" s="163" t="s">
        <v>469</v>
      </c>
      <c r="B275" s="72" t="s">
        <v>439</v>
      </c>
      <c r="C275" s="54"/>
      <c r="D275" s="54"/>
      <c r="E275" s="54"/>
      <c r="F275" s="54"/>
      <c r="G275" s="54"/>
      <c r="H275" s="54"/>
      <c r="I275" s="271">
        <f t="shared" si="234"/>
        <v>0</v>
      </c>
      <c r="J275" s="271">
        <f t="shared" si="235"/>
        <v>0</v>
      </c>
      <c r="K275" s="271">
        <f t="shared" si="236"/>
        <v>0</v>
      </c>
      <c r="L275" s="54"/>
      <c r="M275" s="54"/>
      <c r="N275" s="54"/>
      <c r="O275" s="271">
        <f t="shared" si="237"/>
        <v>0</v>
      </c>
      <c r="P275" s="271">
        <f t="shared" si="238"/>
        <v>0</v>
      </c>
      <c r="Q275" s="271">
        <f t="shared" si="239"/>
        <v>0</v>
      </c>
      <c r="R275" s="54"/>
      <c r="S275" s="54"/>
      <c r="T275" s="54"/>
      <c r="U275" s="271">
        <f t="shared" si="240"/>
        <v>0</v>
      </c>
      <c r="V275" s="271">
        <f t="shared" si="241"/>
        <v>0</v>
      </c>
      <c r="W275" s="271">
        <f t="shared" si="242"/>
        <v>0</v>
      </c>
      <c r="X275" s="54"/>
      <c r="Y275" s="54"/>
      <c r="Z275" s="54"/>
      <c r="AA275" s="271">
        <f t="shared" si="243"/>
        <v>0</v>
      </c>
      <c r="AB275" s="271">
        <f t="shared" si="244"/>
        <v>0</v>
      </c>
      <c r="AC275" s="271">
        <f t="shared" si="245"/>
        <v>0</v>
      </c>
      <c r="AD275" s="54"/>
      <c r="AE275" s="54"/>
      <c r="AF275" s="54"/>
      <c r="AG275" s="271">
        <f t="shared" si="246"/>
        <v>0</v>
      </c>
      <c r="AH275" s="271">
        <f t="shared" si="247"/>
        <v>0</v>
      </c>
      <c r="AI275" s="271">
        <f t="shared" si="248"/>
        <v>0</v>
      </c>
    </row>
    <row r="276" spans="1:35" s="3" customFormat="1" ht="36" customHeight="1" hidden="1">
      <c r="A276" s="163" t="s">
        <v>220</v>
      </c>
      <c r="B276" s="72" t="s">
        <v>23</v>
      </c>
      <c r="C276" s="54"/>
      <c r="D276" s="54"/>
      <c r="E276" s="54"/>
      <c r="F276" s="54"/>
      <c r="G276" s="54"/>
      <c r="H276" s="54"/>
      <c r="I276" s="75">
        <f t="shared" si="234"/>
        <v>0</v>
      </c>
      <c r="J276" s="75">
        <f t="shared" si="235"/>
        <v>0</v>
      </c>
      <c r="K276" s="75">
        <f t="shared" si="236"/>
        <v>0</v>
      </c>
      <c r="L276" s="54"/>
      <c r="M276" s="54"/>
      <c r="N276" s="54"/>
      <c r="O276" s="75">
        <f t="shared" si="237"/>
        <v>0</v>
      </c>
      <c r="P276" s="75">
        <f t="shared" si="238"/>
        <v>0</v>
      </c>
      <c r="Q276" s="75">
        <f t="shared" si="239"/>
        <v>0</v>
      </c>
      <c r="R276" s="54"/>
      <c r="S276" s="54"/>
      <c r="T276" s="54"/>
      <c r="U276" s="75">
        <f t="shared" si="240"/>
        <v>0</v>
      </c>
      <c r="V276" s="75">
        <f t="shared" si="241"/>
        <v>0</v>
      </c>
      <c r="W276" s="75">
        <f t="shared" si="242"/>
        <v>0</v>
      </c>
      <c r="X276" s="54"/>
      <c r="Y276" s="54"/>
      <c r="Z276" s="54"/>
      <c r="AA276" s="75">
        <f t="shared" si="243"/>
        <v>0</v>
      </c>
      <c r="AB276" s="75">
        <f t="shared" si="244"/>
        <v>0</v>
      </c>
      <c r="AC276" s="75">
        <f t="shared" si="245"/>
        <v>0</v>
      </c>
      <c r="AD276" s="54"/>
      <c r="AE276" s="54"/>
      <c r="AF276" s="54"/>
      <c r="AG276" s="75">
        <f t="shared" si="246"/>
        <v>0</v>
      </c>
      <c r="AH276" s="75">
        <f t="shared" si="247"/>
        <v>0</v>
      </c>
      <c r="AI276" s="75">
        <f t="shared" si="248"/>
        <v>0</v>
      </c>
    </row>
    <row r="277" spans="1:35" s="3" customFormat="1" ht="53.25" customHeight="1" hidden="1">
      <c r="A277" s="163" t="s">
        <v>15</v>
      </c>
      <c r="B277" s="72" t="s">
        <v>23</v>
      </c>
      <c r="C277" s="54"/>
      <c r="D277" s="54"/>
      <c r="E277" s="54"/>
      <c r="F277" s="54"/>
      <c r="G277" s="54"/>
      <c r="H277" s="54"/>
      <c r="I277" s="75">
        <f t="shared" si="234"/>
        <v>0</v>
      </c>
      <c r="J277" s="75">
        <f t="shared" si="235"/>
        <v>0</v>
      </c>
      <c r="K277" s="75">
        <f t="shared" si="236"/>
        <v>0</v>
      </c>
      <c r="L277" s="54"/>
      <c r="M277" s="54"/>
      <c r="N277" s="54"/>
      <c r="O277" s="75">
        <f t="shared" si="237"/>
        <v>0</v>
      </c>
      <c r="P277" s="75">
        <f t="shared" si="238"/>
        <v>0</v>
      </c>
      <c r="Q277" s="75">
        <f t="shared" si="239"/>
        <v>0</v>
      </c>
      <c r="R277" s="54"/>
      <c r="S277" s="54"/>
      <c r="T277" s="54"/>
      <c r="U277" s="75">
        <f t="shared" si="240"/>
        <v>0</v>
      </c>
      <c r="V277" s="75">
        <f t="shared" si="241"/>
        <v>0</v>
      </c>
      <c r="W277" s="75">
        <f t="shared" si="242"/>
        <v>0</v>
      </c>
      <c r="X277" s="54"/>
      <c r="Y277" s="54"/>
      <c r="Z277" s="54"/>
      <c r="AA277" s="75">
        <f t="shared" si="243"/>
        <v>0</v>
      </c>
      <c r="AB277" s="75">
        <f t="shared" si="244"/>
        <v>0</v>
      </c>
      <c r="AC277" s="75">
        <f t="shared" si="245"/>
        <v>0</v>
      </c>
      <c r="AD277" s="54"/>
      <c r="AE277" s="54"/>
      <c r="AF277" s="54"/>
      <c r="AG277" s="75">
        <f t="shared" si="246"/>
        <v>0</v>
      </c>
      <c r="AH277" s="75">
        <f t="shared" si="247"/>
        <v>0</v>
      </c>
      <c r="AI277" s="75">
        <f t="shared" si="248"/>
        <v>0</v>
      </c>
    </row>
    <row r="278" spans="1:35" s="3" customFormat="1" ht="37.5" customHeight="1" hidden="1">
      <c r="A278" s="163" t="s">
        <v>471</v>
      </c>
      <c r="B278" s="72" t="s">
        <v>23</v>
      </c>
      <c r="C278" s="54"/>
      <c r="D278" s="54"/>
      <c r="E278" s="54"/>
      <c r="F278" s="54"/>
      <c r="G278" s="54"/>
      <c r="H278" s="54"/>
      <c r="I278" s="75">
        <f t="shared" si="234"/>
        <v>0</v>
      </c>
      <c r="J278" s="75">
        <f t="shared" si="235"/>
        <v>0</v>
      </c>
      <c r="K278" s="75">
        <f t="shared" si="236"/>
        <v>0</v>
      </c>
      <c r="L278" s="54"/>
      <c r="M278" s="54"/>
      <c r="N278" s="54"/>
      <c r="O278" s="75">
        <f t="shared" si="237"/>
        <v>0</v>
      </c>
      <c r="P278" s="75">
        <f t="shared" si="238"/>
        <v>0</v>
      </c>
      <c r="Q278" s="75">
        <f t="shared" si="239"/>
        <v>0</v>
      </c>
      <c r="R278" s="54"/>
      <c r="S278" s="54"/>
      <c r="T278" s="54"/>
      <c r="U278" s="75">
        <f t="shared" si="240"/>
        <v>0</v>
      </c>
      <c r="V278" s="75">
        <f t="shared" si="241"/>
        <v>0</v>
      </c>
      <c r="W278" s="75">
        <f t="shared" si="242"/>
        <v>0</v>
      </c>
      <c r="X278" s="54"/>
      <c r="Y278" s="54"/>
      <c r="Z278" s="54"/>
      <c r="AA278" s="75">
        <f t="shared" si="243"/>
        <v>0</v>
      </c>
      <c r="AB278" s="75">
        <f t="shared" si="244"/>
        <v>0</v>
      </c>
      <c r="AC278" s="75">
        <f t="shared" si="245"/>
        <v>0</v>
      </c>
      <c r="AD278" s="54"/>
      <c r="AE278" s="54"/>
      <c r="AF278" s="54"/>
      <c r="AG278" s="75">
        <f t="shared" si="246"/>
        <v>0</v>
      </c>
      <c r="AH278" s="75">
        <f t="shared" si="247"/>
        <v>0</v>
      </c>
      <c r="AI278" s="75">
        <f t="shared" si="248"/>
        <v>0</v>
      </c>
    </row>
    <row r="279" spans="1:35" s="3" customFormat="1" ht="51" customHeight="1" hidden="1">
      <c r="A279" s="163" t="s">
        <v>441</v>
      </c>
      <c r="B279" s="72" t="s">
        <v>439</v>
      </c>
      <c r="C279" s="54"/>
      <c r="D279" s="54"/>
      <c r="E279" s="54"/>
      <c r="F279" s="54"/>
      <c r="G279" s="54"/>
      <c r="H279" s="54"/>
      <c r="I279" s="75">
        <f t="shared" si="234"/>
        <v>0</v>
      </c>
      <c r="J279" s="75">
        <f t="shared" si="235"/>
        <v>0</v>
      </c>
      <c r="K279" s="75">
        <f t="shared" si="236"/>
        <v>0</v>
      </c>
      <c r="L279" s="54"/>
      <c r="M279" s="54"/>
      <c r="N279" s="54"/>
      <c r="O279" s="75">
        <f t="shared" si="237"/>
        <v>0</v>
      </c>
      <c r="P279" s="75">
        <f t="shared" si="238"/>
        <v>0</v>
      </c>
      <c r="Q279" s="75">
        <f t="shared" si="239"/>
        <v>0</v>
      </c>
      <c r="R279" s="54"/>
      <c r="S279" s="54"/>
      <c r="T279" s="54"/>
      <c r="U279" s="75">
        <f t="shared" si="240"/>
        <v>0</v>
      </c>
      <c r="V279" s="75">
        <f t="shared" si="241"/>
        <v>0</v>
      </c>
      <c r="W279" s="75">
        <f t="shared" si="242"/>
        <v>0</v>
      </c>
      <c r="X279" s="54"/>
      <c r="Y279" s="54"/>
      <c r="Z279" s="54"/>
      <c r="AA279" s="75">
        <f t="shared" si="243"/>
        <v>0</v>
      </c>
      <c r="AB279" s="75">
        <f t="shared" si="244"/>
        <v>0</v>
      </c>
      <c r="AC279" s="75">
        <f t="shared" si="245"/>
        <v>0</v>
      </c>
      <c r="AD279" s="54"/>
      <c r="AE279" s="54"/>
      <c r="AF279" s="54"/>
      <c r="AG279" s="75">
        <f t="shared" si="246"/>
        <v>0</v>
      </c>
      <c r="AH279" s="75">
        <f t="shared" si="247"/>
        <v>0</v>
      </c>
      <c r="AI279" s="75">
        <f t="shared" si="248"/>
        <v>0</v>
      </c>
    </row>
    <row r="280" spans="1:35" s="3" customFormat="1" ht="50.25" customHeight="1">
      <c r="A280" s="163" t="s">
        <v>299</v>
      </c>
      <c r="B280" s="72" t="s">
        <v>439</v>
      </c>
      <c r="C280" s="54">
        <v>180.9</v>
      </c>
      <c r="D280" s="54">
        <v>159.8</v>
      </c>
      <c r="E280" s="54">
        <v>156.9</v>
      </c>
      <c r="F280" s="54"/>
      <c r="G280" s="54"/>
      <c r="H280" s="54"/>
      <c r="I280" s="313">
        <f t="shared" si="234"/>
        <v>180.9</v>
      </c>
      <c r="J280" s="313">
        <f t="shared" si="235"/>
        <v>159.8</v>
      </c>
      <c r="K280" s="313">
        <f t="shared" si="236"/>
        <v>156.9</v>
      </c>
      <c r="L280" s="54"/>
      <c r="M280" s="54"/>
      <c r="N280" s="54"/>
      <c r="O280" s="313">
        <f t="shared" si="237"/>
        <v>180.9</v>
      </c>
      <c r="P280" s="313">
        <f t="shared" si="238"/>
        <v>159.8</v>
      </c>
      <c r="Q280" s="313">
        <f t="shared" si="239"/>
        <v>156.9</v>
      </c>
      <c r="R280" s="54"/>
      <c r="S280" s="54"/>
      <c r="T280" s="54"/>
      <c r="U280" s="313">
        <f t="shared" si="240"/>
        <v>180.9</v>
      </c>
      <c r="V280" s="313">
        <f t="shared" si="241"/>
        <v>159.8</v>
      </c>
      <c r="W280" s="313">
        <f t="shared" si="242"/>
        <v>156.9</v>
      </c>
      <c r="X280" s="54"/>
      <c r="Y280" s="54"/>
      <c r="Z280" s="54"/>
      <c r="AA280" s="313">
        <f t="shared" si="243"/>
        <v>180.9</v>
      </c>
      <c r="AB280" s="313">
        <f t="shared" si="244"/>
        <v>159.8</v>
      </c>
      <c r="AC280" s="313">
        <f t="shared" si="245"/>
        <v>156.9</v>
      </c>
      <c r="AD280" s="54"/>
      <c r="AE280" s="54"/>
      <c r="AF280" s="54"/>
      <c r="AG280" s="313">
        <f t="shared" si="246"/>
        <v>180.9</v>
      </c>
      <c r="AH280" s="313">
        <f t="shared" si="247"/>
        <v>159.8</v>
      </c>
      <c r="AI280" s="313">
        <f t="shared" si="248"/>
        <v>156.9</v>
      </c>
    </row>
    <row r="281" spans="1:35" s="3" customFormat="1" ht="67.5" customHeight="1">
      <c r="A281" s="163" t="s">
        <v>463</v>
      </c>
      <c r="B281" s="224" t="s">
        <v>439</v>
      </c>
      <c r="C281" s="54">
        <v>269.1</v>
      </c>
      <c r="D281" s="54">
        <v>263.6</v>
      </c>
      <c r="E281" s="54">
        <v>241.6</v>
      </c>
      <c r="F281" s="54"/>
      <c r="G281" s="54"/>
      <c r="H281" s="54"/>
      <c r="I281" s="90">
        <f aca="true" t="shared" si="249" ref="I281:I309">SUM(C281+F281)</f>
        <v>269.1</v>
      </c>
      <c r="J281" s="90">
        <f aca="true" t="shared" si="250" ref="J281:J309">SUM(D281+G281)</f>
        <v>263.6</v>
      </c>
      <c r="K281" s="90">
        <f aca="true" t="shared" si="251" ref="K281:K309">SUM(E281+H281)</f>
        <v>241.6</v>
      </c>
      <c r="L281" s="54"/>
      <c r="M281" s="54"/>
      <c r="N281" s="54"/>
      <c r="O281" s="90">
        <f t="shared" si="237"/>
        <v>269.1</v>
      </c>
      <c r="P281" s="90">
        <f t="shared" si="238"/>
        <v>263.6</v>
      </c>
      <c r="Q281" s="90">
        <f t="shared" si="239"/>
        <v>241.6</v>
      </c>
      <c r="R281" s="54"/>
      <c r="S281" s="54"/>
      <c r="T281" s="54"/>
      <c r="U281" s="90">
        <f t="shared" si="240"/>
        <v>269.1</v>
      </c>
      <c r="V281" s="90">
        <f t="shared" si="241"/>
        <v>263.6</v>
      </c>
      <c r="W281" s="90">
        <f t="shared" si="242"/>
        <v>241.6</v>
      </c>
      <c r="X281" s="54"/>
      <c r="Y281" s="54"/>
      <c r="Z281" s="54"/>
      <c r="AA281" s="90">
        <f t="shared" si="243"/>
        <v>269.1</v>
      </c>
      <c r="AB281" s="90">
        <f t="shared" si="244"/>
        <v>263.6</v>
      </c>
      <c r="AC281" s="90">
        <f t="shared" si="245"/>
        <v>241.6</v>
      </c>
      <c r="AD281" s="54"/>
      <c r="AE281" s="54"/>
      <c r="AF281" s="54"/>
      <c r="AG281" s="90">
        <f t="shared" si="246"/>
        <v>269.1</v>
      </c>
      <c r="AH281" s="90">
        <f t="shared" si="247"/>
        <v>263.6</v>
      </c>
      <c r="AI281" s="90">
        <f t="shared" si="248"/>
        <v>241.6</v>
      </c>
    </row>
    <row r="282" spans="1:35" s="3" customFormat="1" ht="48.75" customHeight="1" hidden="1">
      <c r="A282" s="163" t="s">
        <v>391</v>
      </c>
      <c r="B282" s="224" t="s">
        <v>23</v>
      </c>
      <c r="C282" s="54"/>
      <c r="D282" s="54"/>
      <c r="E282" s="54"/>
      <c r="F282" s="54"/>
      <c r="G282" s="54"/>
      <c r="H282" s="54"/>
      <c r="I282" s="271">
        <f t="shared" si="249"/>
        <v>0</v>
      </c>
      <c r="J282" s="271">
        <f t="shared" si="250"/>
        <v>0</v>
      </c>
      <c r="K282" s="271">
        <f t="shared" si="251"/>
        <v>0</v>
      </c>
      <c r="L282" s="54"/>
      <c r="M282" s="54"/>
      <c r="N282" s="54"/>
      <c r="O282" s="271">
        <f t="shared" si="237"/>
        <v>0</v>
      </c>
      <c r="P282" s="271">
        <f t="shared" si="238"/>
        <v>0</v>
      </c>
      <c r="Q282" s="271">
        <f t="shared" si="239"/>
        <v>0</v>
      </c>
      <c r="R282" s="54"/>
      <c r="S282" s="54"/>
      <c r="T282" s="54"/>
      <c r="U282" s="271">
        <f t="shared" si="240"/>
        <v>0</v>
      </c>
      <c r="V282" s="271">
        <f t="shared" si="241"/>
        <v>0</v>
      </c>
      <c r="W282" s="271">
        <f t="shared" si="242"/>
        <v>0</v>
      </c>
      <c r="X282" s="54"/>
      <c r="Y282" s="54"/>
      <c r="Z282" s="54"/>
      <c r="AA282" s="271">
        <f t="shared" si="243"/>
        <v>0</v>
      </c>
      <c r="AB282" s="271">
        <f t="shared" si="244"/>
        <v>0</v>
      </c>
      <c r="AC282" s="271">
        <f t="shared" si="245"/>
        <v>0</v>
      </c>
      <c r="AD282" s="54"/>
      <c r="AE282" s="54"/>
      <c r="AF282" s="54"/>
      <c r="AG282" s="271">
        <f t="shared" si="246"/>
        <v>0</v>
      </c>
      <c r="AH282" s="271">
        <f t="shared" si="247"/>
        <v>0</v>
      </c>
      <c r="AI282" s="271">
        <f t="shared" si="248"/>
        <v>0</v>
      </c>
    </row>
    <row r="283" spans="1:35" s="3" customFormat="1" ht="42" customHeight="1" hidden="1">
      <c r="A283" s="163" t="s">
        <v>392</v>
      </c>
      <c r="B283" s="224" t="s">
        <v>23</v>
      </c>
      <c r="C283" s="54"/>
      <c r="D283" s="54"/>
      <c r="E283" s="54"/>
      <c r="F283" s="54"/>
      <c r="G283" s="54"/>
      <c r="H283" s="54"/>
      <c r="I283" s="75">
        <f t="shared" si="249"/>
        <v>0</v>
      </c>
      <c r="J283" s="75">
        <f t="shared" si="250"/>
        <v>0</v>
      </c>
      <c r="K283" s="75">
        <f t="shared" si="251"/>
        <v>0</v>
      </c>
      <c r="L283" s="54"/>
      <c r="M283" s="54"/>
      <c r="N283" s="54"/>
      <c r="O283" s="75">
        <f t="shared" si="237"/>
        <v>0</v>
      </c>
      <c r="P283" s="75">
        <f t="shared" si="238"/>
        <v>0</v>
      </c>
      <c r="Q283" s="75">
        <f t="shared" si="239"/>
        <v>0</v>
      </c>
      <c r="R283" s="54"/>
      <c r="S283" s="54"/>
      <c r="T283" s="54"/>
      <c r="U283" s="75">
        <f t="shared" si="240"/>
        <v>0</v>
      </c>
      <c r="V283" s="75">
        <f t="shared" si="241"/>
        <v>0</v>
      </c>
      <c r="W283" s="75">
        <f t="shared" si="242"/>
        <v>0</v>
      </c>
      <c r="X283" s="54"/>
      <c r="Y283" s="54"/>
      <c r="Z283" s="54"/>
      <c r="AA283" s="75">
        <f t="shared" si="243"/>
        <v>0</v>
      </c>
      <c r="AB283" s="75">
        <f t="shared" si="244"/>
        <v>0</v>
      </c>
      <c r="AC283" s="75">
        <f t="shared" si="245"/>
        <v>0</v>
      </c>
      <c r="AD283" s="54"/>
      <c r="AE283" s="54"/>
      <c r="AF283" s="54"/>
      <c r="AG283" s="75">
        <f t="shared" si="246"/>
        <v>0</v>
      </c>
      <c r="AH283" s="75">
        <f t="shared" si="247"/>
        <v>0</v>
      </c>
      <c r="AI283" s="75">
        <f t="shared" si="248"/>
        <v>0</v>
      </c>
    </row>
    <row r="284" spans="1:35" s="3" customFormat="1" ht="50.25" customHeight="1">
      <c r="A284" s="234" t="s">
        <v>312</v>
      </c>
      <c r="B284" s="224" t="s">
        <v>439</v>
      </c>
      <c r="C284" s="54"/>
      <c r="D284" s="54"/>
      <c r="E284" s="54"/>
      <c r="F284" s="54"/>
      <c r="G284" s="54"/>
      <c r="H284" s="54"/>
      <c r="I284" s="75">
        <f t="shared" si="249"/>
        <v>0</v>
      </c>
      <c r="J284" s="75">
        <f t="shared" si="250"/>
        <v>0</v>
      </c>
      <c r="K284" s="75">
        <f t="shared" si="251"/>
        <v>0</v>
      </c>
      <c r="L284" s="54"/>
      <c r="M284" s="54"/>
      <c r="N284" s="54"/>
      <c r="O284" s="75">
        <f t="shared" si="237"/>
        <v>0</v>
      </c>
      <c r="P284" s="75">
        <f t="shared" si="238"/>
        <v>0</v>
      </c>
      <c r="Q284" s="75">
        <f t="shared" si="239"/>
        <v>0</v>
      </c>
      <c r="R284" s="54"/>
      <c r="S284" s="54"/>
      <c r="T284" s="54"/>
      <c r="U284" s="75">
        <f t="shared" si="240"/>
        <v>0</v>
      </c>
      <c r="V284" s="75">
        <f t="shared" si="241"/>
        <v>0</v>
      </c>
      <c r="W284" s="75">
        <f t="shared" si="242"/>
        <v>0</v>
      </c>
      <c r="X284" s="54">
        <v>365.5</v>
      </c>
      <c r="Y284" s="54"/>
      <c r="Z284" s="54"/>
      <c r="AA284" s="326">
        <f t="shared" si="243"/>
        <v>365.5</v>
      </c>
      <c r="AB284" s="326">
        <f t="shared" si="244"/>
        <v>0</v>
      </c>
      <c r="AC284" s="326">
        <f t="shared" si="245"/>
        <v>0</v>
      </c>
      <c r="AD284" s="54"/>
      <c r="AE284" s="54"/>
      <c r="AF284" s="54"/>
      <c r="AG284" s="326">
        <f t="shared" si="246"/>
        <v>365.5</v>
      </c>
      <c r="AH284" s="326">
        <f t="shared" si="247"/>
        <v>0</v>
      </c>
      <c r="AI284" s="326">
        <f t="shared" si="248"/>
        <v>0</v>
      </c>
    </row>
    <row r="285" spans="1:35" s="3" customFormat="1" ht="42" customHeight="1" hidden="1">
      <c r="A285" s="163" t="s">
        <v>152</v>
      </c>
      <c r="B285" s="224" t="s">
        <v>439</v>
      </c>
      <c r="C285" s="54"/>
      <c r="D285" s="54"/>
      <c r="E285" s="54"/>
      <c r="F285" s="54"/>
      <c r="G285" s="54"/>
      <c r="H285" s="54"/>
      <c r="I285" s="75">
        <f t="shared" si="249"/>
        <v>0</v>
      </c>
      <c r="J285" s="75">
        <f t="shared" si="250"/>
        <v>0</v>
      </c>
      <c r="K285" s="75">
        <f t="shared" si="251"/>
        <v>0</v>
      </c>
      <c r="L285" s="54"/>
      <c r="M285" s="54"/>
      <c r="N285" s="54"/>
      <c r="O285" s="75">
        <f t="shared" si="237"/>
        <v>0</v>
      </c>
      <c r="P285" s="75">
        <f t="shared" si="238"/>
        <v>0</v>
      </c>
      <c r="Q285" s="75">
        <f t="shared" si="239"/>
        <v>0</v>
      </c>
      <c r="R285" s="54"/>
      <c r="S285" s="54"/>
      <c r="T285" s="54"/>
      <c r="U285" s="75">
        <f t="shared" si="240"/>
        <v>0</v>
      </c>
      <c r="V285" s="75">
        <f t="shared" si="241"/>
        <v>0</v>
      </c>
      <c r="W285" s="75">
        <f t="shared" si="242"/>
        <v>0</v>
      </c>
      <c r="X285" s="54"/>
      <c r="Y285" s="54"/>
      <c r="Z285" s="54"/>
      <c r="AA285" s="271">
        <f t="shared" si="243"/>
        <v>0</v>
      </c>
      <c r="AB285" s="271">
        <f t="shared" si="244"/>
        <v>0</v>
      </c>
      <c r="AC285" s="271">
        <f t="shared" si="245"/>
        <v>0</v>
      </c>
      <c r="AD285" s="54"/>
      <c r="AE285" s="54"/>
      <c r="AF285" s="54"/>
      <c r="AG285" s="271">
        <f t="shared" si="246"/>
        <v>0</v>
      </c>
      <c r="AH285" s="271">
        <f t="shared" si="247"/>
        <v>0</v>
      </c>
      <c r="AI285" s="271">
        <f t="shared" si="248"/>
        <v>0</v>
      </c>
    </row>
    <row r="286" spans="1:35" s="3" customFormat="1" ht="47.25" customHeight="1" hidden="1">
      <c r="A286" s="208" t="s">
        <v>353</v>
      </c>
      <c r="B286" s="224" t="s">
        <v>439</v>
      </c>
      <c r="C286" s="54"/>
      <c r="D286" s="54"/>
      <c r="E286" s="54"/>
      <c r="F286" s="54"/>
      <c r="G286" s="54"/>
      <c r="H286" s="54"/>
      <c r="I286" s="75">
        <f t="shared" si="249"/>
        <v>0</v>
      </c>
      <c r="J286" s="75">
        <f t="shared" si="250"/>
        <v>0</v>
      </c>
      <c r="K286" s="75">
        <f t="shared" si="251"/>
        <v>0</v>
      </c>
      <c r="L286" s="54"/>
      <c r="M286" s="54"/>
      <c r="N286" s="54"/>
      <c r="O286" s="75">
        <f t="shared" si="237"/>
        <v>0</v>
      </c>
      <c r="P286" s="75">
        <f t="shared" si="238"/>
        <v>0</v>
      </c>
      <c r="Q286" s="75">
        <f t="shared" si="239"/>
        <v>0</v>
      </c>
      <c r="R286" s="54"/>
      <c r="S286" s="54"/>
      <c r="T286" s="54"/>
      <c r="U286" s="75">
        <f t="shared" si="240"/>
        <v>0</v>
      </c>
      <c r="V286" s="75">
        <f t="shared" si="241"/>
        <v>0</v>
      </c>
      <c r="W286" s="75">
        <f t="shared" si="242"/>
        <v>0</v>
      </c>
      <c r="X286" s="54"/>
      <c r="Y286" s="54"/>
      <c r="Z286" s="54"/>
      <c r="AA286" s="75">
        <f t="shared" si="243"/>
        <v>0</v>
      </c>
      <c r="AB286" s="75">
        <f t="shared" si="244"/>
        <v>0</v>
      </c>
      <c r="AC286" s="75">
        <f t="shared" si="245"/>
        <v>0</v>
      </c>
      <c r="AD286" s="54"/>
      <c r="AE286" s="54"/>
      <c r="AF286" s="54"/>
      <c r="AG286" s="75">
        <f t="shared" si="246"/>
        <v>0</v>
      </c>
      <c r="AH286" s="75">
        <f t="shared" si="247"/>
        <v>0</v>
      </c>
      <c r="AI286" s="75">
        <f t="shared" si="248"/>
        <v>0</v>
      </c>
    </row>
    <row r="287" spans="1:35" s="3" customFormat="1" ht="53.25" customHeight="1" hidden="1">
      <c r="A287" s="234" t="s">
        <v>406</v>
      </c>
      <c r="B287" s="224" t="s">
        <v>439</v>
      </c>
      <c r="C287" s="54"/>
      <c r="D287" s="54"/>
      <c r="E287" s="54"/>
      <c r="F287" s="54"/>
      <c r="G287" s="54"/>
      <c r="H287" s="54"/>
      <c r="I287" s="75">
        <f t="shared" si="249"/>
        <v>0</v>
      </c>
      <c r="J287" s="75">
        <f t="shared" si="250"/>
        <v>0</v>
      </c>
      <c r="K287" s="75">
        <f t="shared" si="251"/>
        <v>0</v>
      </c>
      <c r="L287" s="54"/>
      <c r="M287" s="54"/>
      <c r="N287" s="54"/>
      <c r="O287" s="75">
        <f t="shared" si="237"/>
        <v>0</v>
      </c>
      <c r="P287" s="75">
        <f t="shared" si="238"/>
        <v>0</v>
      </c>
      <c r="Q287" s="75">
        <f t="shared" si="239"/>
        <v>0</v>
      </c>
      <c r="R287" s="54"/>
      <c r="S287" s="54"/>
      <c r="T287" s="54"/>
      <c r="U287" s="75">
        <f t="shared" si="240"/>
        <v>0</v>
      </c>
      <c r="V287" s="75">
        <f t="shared" si="241"/>
        <v>0</v>
      </c>
      <c r="W287" s="75">
        <f t="shared" si="242"/>
        <v>0</v>
      </c>
      <c r="X287" s="54"/>
      <c r="Y287" s="54"/>
      <c r="Z287" s="54"/>
      <c r="AA287" s="75">
        <f t="shared" si="243"/>
        <v>0</v>
      </c>
      <c r="AB287" s="75">
        <f t="shared" si="244"/>
        <v>0</v>
      </c>
      <c r="AC287" s="75">
        <f t="shared" si="245"/>
        <v>0</v>
      </c>
      <c r="AD287" s="54"/>
      <c r="AE287" s="54"/>
      <c r="AF287" s="54"/>
      <c r="AG287" s="75">
        <f t="shared" si="246"/>
        <v>0</v>
      </c>
      <c r="AH287" s="75">
        <f t="shared" si="247"/>
        <v>0</v>
      </c>
      <c r="AI287" s="75">
        <f t="shared" si="248"/>
        <v>0</v>
      </c>
    </row>
    <row r="288" spans="1:35" s="3" customFormat="1" ht="83.25" customHeight="1" hidden="1">
      <c r="A288" s="234" t="s">
        <v>456</v>
      </c>
      <c r="B288" s="224" t="s">
        <v>439</v>
      </c>
      <c r="C288" s="54"/>
      <c r="D288" s="54"/>
      <c r="E288" s="54"/>
      <c r="F288" s="54"/>
      <c r="G288" s="54"/>
      <c r="H288" s="54"/>
      <c r="I288" s="75">
        <f t="shared" si="249"/>
        <v>0</v>
      </c>
      <c r="J288" s="75">
        <f t="shared" si="250"/>
        <v>0</v>
      </c>
      <c r="K288" s="75">
        <f t="shared" si="251"/>
        <v>0</v>
      </c>
      <c r="L288" s="54"/>
      <c r="M288" s="54"/>
      <c r="N288" s="54"/>
      <c r="O288" s="75">
        <f t="shared" si="237"/>
        <v>0</v>
      </c>
      <c r="P288" s="75">
        <f t="shared" si="238"/>
        <v>0</v>
      </c>
      <c r="Q288" s="75">
        <f t="shared" si="239"/>
        <v>0</v>
      </c>
      <c r="R288" s="54"/>
      <c r="S288" s="54"/>
      <c r="T288" s="54"/>
      <c r="U288" s="75">
        <f t="shared" si="240"/>
        <v>0</v>
      </c>
      <c r="V288" s="75">
        <f t="shared" si="241"/>
        <v>0</v>
      </c>
      <c r="W288" s="75">
        <f t="shared" si="242"/>
        <v>0</v>
      </c>
      <c r="X288" s="54"/>
      <c r="Y288" s="54"/>
      <c r="Z288" s="54"/>
      <c r="AA288" s="75">
        <f t="shared" si="243"/>
        <v>0</v>
      </c>
      <c r="AB288" s="75">
        <f t="shared" si="244"/>
        <v>0</v>
      </c>
      <c r="AC288" s="75">
        <f t="shared" si="245"/>
        <v>0</v>
      </c>
      <c r="AD288" s="54"/>
      <c r="AE288" s="54"/>
      <c r="AF288" s="54"/>
      <c r="AG288" s="75">
        <f t="shared" si="246"/>
        <v>0</v>
      </c>
      <c r="AH288" s="75">
        <f t="shared" si="247"/>
        <v>0</v>
      </c>
      <c r="AI288" s="75">
        <f t="shared" si="248"/>
        <v>0</v>
      </c>
    </row>
    <row r="289" spans="1:35" s="3" customFormat="1" ht="81" customHeight="1" hidden="1">
      <c r="A289" s="234" t="s">
        <v>423</v>
      </c>
      <c r="B289" s="224" t="s">
        <v>439</v>
      </c>
      <c r="C289" s="54"/>
      <c r="D289" s="54"/>
      <c r="E289" s="54"/>
      <c r="F289" s="54"/>
      <c r="G289" s="54"/>
      <c r="H289" s="54"/>
      <c r="I289" s="75">
        <f t="shared" si="249"/>
        <v>0</v>
      </c>
      <c r="J289" s="75">
        <f t="shared" si="250"/>
        <v>0</v>
      </c>
      <c r="K289" s="75">
        <f t="shared" si="251"/>
        <v>0</v>
      </c>
      <c r="L289" s="54"/>
      <c r="M289" s="54"/>
      <c r="N289" s="54"/>
      <c r="O289" s="75">
        <f t="shared" si="237"/>
        <v>0</v>
      </c>
      <c r="P289" s="75">
        <f t="shared" si="238"/>
        <v>0</v>
      </c>
      <c r="Q289" s="75">
        <f t="shared" si="239"/>
        <v>0</v>
      </c>
      <c r="R289" s="54"/>
      <c r="S289" s="54"/>
      <c r="T289" s="54"/>
      <c r="U289" s="75">
        <f t="shared" si="240"/>
        <v>0</v>
      </c>
      <c r="V289" s="75">
        <f t="shared" si="241"/>
        <v>0</v>
      </c>
      <c r="W289" s="75">
        <f t="shared" si="242"/>
        <v>0</v>
      </c>
      <c r="X289" s="54"/>
      <c r="Y289" s="54"/>
      <c r="Z289" s="54"/>
      <c r="AA289" s="75">
        <f t="shared" si="243"/>
        <v>0</v>
      </c>
      <c r="AB289" s="75">
        <f t="shared" si="244"/>
        <v>0</v>
      </c>
      <c r="AC289" s="75">
        <f t="shared" si="245"/>
        <v>0</v>
      </c>
      <c r="AD289" s="54"/>
      <c r="AE289" s="54"/>
      <c r="AF289" s="54"/>
      <c r="AG289" s="75">
        <f t="shared" si="246"/>
        <v>0</v>
      </c>
      <c r="AH289" s="75">
        <f t="shared" si="247"/>
        <v>0</v>
      </c>
      <c r="AI289" s="75">
        <f t="shared" si="248"/>
        <v>0</v>
      </c>
    </row>
    <row r="290" spans="1:35" s="3" customFormat="1" ht="51.75" customHeight="1">
      <c r="A290" s="234" t="s">
        <v>152</v>
      </c>
      <c r="B290" s="186" t="s">
        <v>439</v>
      </c>
      <c r="C290" s="54">
        <v>3292.7</v>
      </c>
      <c r="D290" s="54">
        <v>1071.4</v>
      </c>
      <c r="E290" s="54">
        <v>1071.4</v>
      </c>
      <c r="F290" s="54"/>
      <c r="G290" s="54"/>
      <c r="H290" s="54"/>
      <c r="I290" s="75">
        <f t="shared" si="249"/>
        <v>3292.7</v>
      </c>
      <c r="J290" s="75">
        <f t="shared" si="250"/>
        <v>1071.4</v>
      </c>
      <c r="K290" s="75">
        <f t="shared" si="251"/>
        <v>1071.4</v>
      </c>
      <c r="L290" s="54"/>
      <c r="M290" s="54"/>
      <c r="N290" s="54"/>
      <c r="O290" s="75">
        <f t="shared" si="237"/>
        <v>3292.7</v>
      </c>
      <c r="P290" s="75">
        <f t="shared" si="238"/>
        <v>1071.4</v>
      </c>
      <c r="Q290" s="75">
        <f t="shared" si="239"/>
        <v>1071.4</v>
      </c>
      <c r="R290" s="54"/>
      <c r="S290" s="54"/>
      <c r="T290" s="54"/>
      <c r="U290" s="75">
        <f t="shared" si="240"/>
        <v>3292.7</v>
      </c>
      <c r="V290" s="75">
        <f t="shared" si="241"/>
        <v>1071.4</v>
      </c>
      <c r="W290" s="75">
        <f t="shared" si="242"/>
        <v>1071.4</v>
      </c>
      <c r="X290" s="54"/>
      <c r="Y290" s="54"/>
      <c r="Z290" s="54"/>
      <c r="AA290" s="75">
        <f t="shared" si="243"/>
        <v>3292.7</v>
      </c>
      <c r="AB290" s="75">
        <f t="shared" si="244"/>
        <v>1071.4</v>
      </c>
      <c r="AC290" s="75">
        <f t="shared" si="245"/>
        <v>1071.4</v>
      </c>
      <c r="AD290" s="54"/>
      <c r="AE290" s="54"/>
      <c r="AF290" s="54"/>
      <c r="AG290" s="75">
        <f t="shared" si="246"/>
        <v>3292.7</v>
      </c>
      <c r="AH290" s="75">
        <f t="shared" si="247"/>
        <v>1071.4</v>
      </c>
      <c r="AI290" s="75">
        <f t="shared" si="248"/>
        <v>1071.4</v>
      </c>
    </row>
    <row r="291" spans="1:35" s="3" customFormat="1" ht="55.5" customHeight="1" hidden="1">
      <c r="A291" s="163" t="s">
        <v>465</v>
      </c>
      <c r="B291" s="186" t="s">
        <v>23</v>
      </c>
      <c r="C291" s="54"/>
      <c r="D291" s="54"/>
      <c r="E291" s="54"/>
      <c r="F291" s="54"/>
      <c r="G291" s="54"/>
      <c r="H291" s="54"/>
      <c r="I291" s="75">
        <f t="shared" si="249"/>
        <v>0</v>
      </c>
      <c r="J291" s="75">
        <f t="shared" si="250"/>
        <v>0</v>
      </c>
      <c r="K291" s="75">
        <f t="shared" si="251"/>
        <v>0</v>
      </c>
      <c r="L291" s="54"/>
      <c r="M291" s="54"/>
      <c r="N291" s="54"/>
      <c r="O291" s="75">
        <f t="shared" si="237"/>
        <v>0</v>
      </c>
      <c r="P291" s="75">
        <f t="shared" si="238"/>
        <v>0</v>
      </c>
      <c r="Q291" s="75">
        <f t="shared" si="239"/>
        <v>0</v>
      </c>
      <c r="R291" s="54"/>
      <c r="S291" s="54"/>
      <c r="T291" s="54"/>
      <c r="U291" s="75">
        <f t="shared" si="240"/>
        <v>0</v>
      </c>
      <c r="V291" s="75">
        <f t="shared" si="241"/>
        <v>0</v>
      </c>
      <c r="W291" s="75">
        <f t="shared" si="242"/>
        <v>0</v>
      </c>
      <c r="X291" s="54"/>
      <c r="Y291" s="54"/>
      <c r="Z291" s="54"/>
      <c r="AA291" s="75">
        <f t="shared" si="243"/>
        <v>0</v>
      </c>
      <c r="AB291" s="75">
        <f t="shared" si="244"/>
        <v>0</v>
      </c>
      <c r="AC291" s="75">
        <f t="shared" si="245"/>
        <v>0</v>
      </c>
      <c r="AD291" s="54"/>
      <c r="AE291" s="54"/>
      <c r="AF291" s="54"/>
      <c r="AG291" s="75">
        <f t="shared" si="246"/>
        <v>0</v>
      </c>
      <c r="AH291" s="75">
        <f t="shared" si="247"/>
        <v>0</v>
      </c>
      <c r="AI291" s="75">
        <f t="shared" si="248"/>
        <v>0</v>
      </c>
    </row>
    <row r="292" spans="1:35" s="3" customFormat="1" ht="35.25" customHeight="1" hidden="1">
      <c r="A292" s="163" t="s">
        <v>364</v>
      </c>
      <c r="B292" s="249" t="s">
        <v>23</v>
      </c>
      <c r="C292" s="54"/>
      <c r="D292" s="54"/>
      <c r="E292" s="54"/>
      <c r="F292" s="54"/>
      <c r="G292" s="54"/>
      <c r="H292" s="54"/>
      <c r="I292" s="75">
        <f t="shared" si="249"/>
        <v>0</v>
      </c>
      <c r="J292" s="75">
        <f t="shared" si="250"/>
        <v>0</v>
      </c>
      <c r="K292" s="75">
        <f t="shared" si="251"/>
        <v>0</v>
      </c>
      <c r="L292" s="54"/>
      <c r="M292" s="54"/>
      <c r="N292" s="54"/>
      <c r="O292" s="75">
        <f t="shared" si="237"/>
        <v>0</v>
      </c>
      <c r="P292" s="75">
        <f t="shared" si="238"/>
        <v>0</v>
      </c>
      <c r="Q292" s="75">
        <f t="shared" si="239"/>
        <v>0</v>
      </c>
      <c r="R292" s="54"/>
      <c r="S292" s="54"/>
      <c r="T292" s="54"/>
      <c r="U292" s="75">
        <f t="shared" si="240"/>
        <v>0</v>
      </c>
      <c r="V292" s="75">
        <f t="shared" si="241"/>
        <v>0</v>
      </c>
      <c r="W292" s="75">
        <f t="shared" si="242"/>
        <v>0</v>
      </c>
      <c r="X292" s="54"/>
      <c r="Y292" s="54"/>
      <c r="Z292" s="54"/>
      <c r="AA292" s="75">
        <f t="shared" si="243"/>
        <v>0</v>
      </c>
      <c r="AB292" s="75">
        <f t="shared" si="244"/>
        <v>0</v>
      </c>
      <c r="AC292" s="75">
        <f t="shared" si="245"/>
        <v>0</v>
      </c>
      <c r="AD292" s="54"/>
      <c r="AE292" s="54"/>
      <c r="AF292" s="54"/>
      <c r="AG292" s="75">
        <f t="shared" si="246"/>
        <v>0</v>
      </c>
      <c r="AH292" s="75">
        <f t="shared" si="247"/>
        <v>0</v>
      </c>
      <c r="AI292" s="75">
        <f t="shared" si="248"/>
        <v>0</v>
      </c>
    </row>
    <row r="293" spans="1:35" s="3" customFormat="1" ht="55.5" customHeight="1" hidden="1">
      <c r="A293" s="163" t="s">
        <v>362</v>
      </c>
      <c r="B293" s="249" t="s">
        <v>23</v>
      </c>
      <c r="C293" s="54"/>
      <c r="D293" s="54"/>
      <c r="E293" s="54"/>
      <c r="F293" s="54"/>
      <c r="G293" s="54"/>
      <c r="H293" s="54"/>
      <c r="I293" s="75">
        <f t="shared" si="249"/>
        <v>0</v>
      </c>
      <c r="J293" s="75">
        <f t="shared" si="250"/>
        <v>0</v>
      </c>
      <c r="K293" s="75">
        <f t="shared" si="251"/>
        <v>0</v>
      </c>
      <c r="L293" s="54"/>
      <c r="M293" s="54"/>
      <c r="N293" s="54"/>
      <c r="O293" s="75">
        <f t="shared" si="237"/>
        <v>0</v>
      </c>
      <c r="P293" s="75">
        <f t="shared" si="238"/>
        <v>0</v>
      </c>
      <c r="Q293" s="75">
        <f t="shared" si="239"/>
        <v>0</v>
      </c>
      <c r="R293" s="54"/>
      <c r="S293" s="54"/>
      <c r="T293" s="54"/>
      <c r="U293" s="75">
        <f t="shared" si="240"/>
        <v>0</v>
      </c>
      <c r="V293" s="75">
        <f t="shared" si="241"/>
        <v>0</v>
      </c>
      <c r="W293" s="75">
        <f t="shared" si="242"/>
        <v>0</v>
      </c>
      <c r="X293" s="54"/>
      <c r="Y293" s="54"/>
      <c r="Z293" s="54"/>
      <c r="AA293" s="75">
        <f t="shared" si="243"/>
        <v>0</v>
      </c>
      <c r="AB293" s="75">
        <f t="shared" si="244"/>
        <v>0</v>
      </c>
      <c r="AC293" s="75">
        <f t="shared" si="245"/>
        <v>0</v>
      </c>
      <c r="AD293" s="54"/>
      <c r="AE293" s="54"/>
      <c r="AF293" s="54"/>
      <c r="AG293" s="75">
        <f t="shared" si="246"/>
        <v>0</v>
      </c>
      <c r="AH293" s="75">
        <f t="shared" si="247"/>
        <v>0</v>
      </c>
      <c r="AI293" s="75">
        <f t="shared" si="248"/>
        <v>0</v>
      </c>
    </row>
    <row r="294" spans="1:35" s="3" customFormat="1" ht="55.5" customHeight="1" hidden="1">
      <c r="A294" s="163" t="s">
        <v>102</v>
      </c>
      <c r="B294" s="249" t="s">
        <v>439</v>
      </c>
      <c r="C294" s="54"/>
      <c r="D294" s="54"/>
      <c r="E294" s="54"/>
      <c r="F294" s="54"/>
      <c r="G294" s="54"/>
      <c r="H294" s="54"/>
      <c r="I294" s="75">
        <f t="shared" si="249"/>
        <v>0</v>
      </c>
      <c r="J294" s="75">
        <f t="shared" si="250"/>
        <v>0</v>
      </c>
      <c r="K294" s="75">
        <f t="shared" si="251"/>
        <v>0</v>
      </c>
      <c r="L294" s="54"/>
      <c r="M294" s="54"/>
      <c r="N294" s="54"/>
      <c r="O294" s="75">
        <f t="shared" si="237"/>
        <v>0</v>
      </c>
      <c r="P294" s="75">
        <f t="shared" si="238"/>
        <v>0</v>
      </c>
      <c r="Q294" s="75">
        <f t="shared" si="239"/>
        <v>0</v>
      </c>
      <c r="R294" s="54"/>
      <c r="S294" s="54"/>
      <c r="T294" s="54"/>
      <c r="U294" s="75">
        <f t="shared" si="240"/>
        <v>0</v>
      </c>
      <c r="V294" s="75">
        <f t="shared" si="241"/>
        <v>0</v>
      </c>
      <c r="W294" s="75">
        <f t="shared" si="242"/>
        <v>0</v>
      </c>
      <c r="X294" s="54"/>
      <c r="Y294" s="54"/>
      <c r="Z294" s="54"/>
      <c r="AA294" s="75">
        <f t="shared" si="243"/>
        <v>0</v>
      </c>
      <c r="AB294" s="75">
        <f t="shared" si="244"/>
        <v>0</v>
      </c>
      <c r="AC294" s="75">
        <f t="shared" si="245"/>
        <v>0</v>
      </c>
      <c r="AD294" s="54"/>
      <c r="AE294" s="54"/>
      <c r="AF294" s="54"/>
      <c r="AG294" s="75">
        <f t="shared" si="246"/>
        <v>0</v>
      </c>
      <c r="AH294" s="75">
        <f t="shared" si="247"/>
        <v>0</v>
      </c>
      <c r="AI294" s="75">
        <f t="shared" si="248"/>
        <v>0</v>
      </c>
    </row>
    <row r="295" spans="1:35" s="3" customFormat="1" ht="50.25" customHeight="1" hidden="1">
      <c r="A295" s="163" t="s">
        <v>85</v>
      </c>
      <c r="B295" s="249" t="s">
        <v>439</v>
      </c>
      <c r="C295" s="54"/>
      <c r="D295" s="54"/>
      <c r="E295" s="54"/>
      <c r="F295" s="54"/>
      <c r="G295" s="54"/>
      <c r="H295" s="54"/>
      <c r="I295" s="313">
        <f t="shared" si="249"/>
        <v>0</v>
      </c>
      <c r="J295" s="313">
        <f t="shared" si="250"/>
        <v>0</v>
      </c>
      <c r="K295" s="313">
        <f t="shared" si="251"/>
        <v>0</v>
      </c>
      <c r="L295" s="54"/>
      <c r="M295" s="54"/>
      <c r="N295" s="54"/>
      <c r="O295" s="313">
        <f t="shared" si="237"/>
        <v>0</v>
      </c>
      <c r="P295" s="313">
        <f t="shared" si="238"/>
        <v>0</v>
      </c>
      <c r="Q295" s="313">
        <f t="shared" si="239"/>
        <v>0</v>
      </c>
      <c r="R295" s="54"/>
      <c r="S295" s="54"/>
      <c r="T295" s="54"/>
      <c r="U295" s="313">
        <f t="shared" si="240"/>
        <v>0</v>
      </c>
      <c r="V295" s="313">
        <f t="shared" si="241"/>
        <v>0</v>
      </c>
      <c r="W295" s="313">
        <f t="shared" si="242"/>
        <v>0</v>
      </c>
      <c r="X295" s="54"/>
      <c r="Y295" s="54"/>
      <c r="Z295" s="54"/>
      <c r="AA295" s="313">
        <f t="shared" si="243"/>
        <v>0</v>
      </c>
      <c r="AB295" s="313">
        <f t="shared" si="244"/>
        <v>0</v>
      </c>
      <c r="AC295" s="313">
        <f t="shared" si="245"/>
        <v>0</v>
      </c>
      <c r="AD295" s="54"/>
      <c r="AE295" s="54"/>
      <c r="AF295" s="54"/>
      <c r="AG295" s="313">
        <f t="shared" si="246"/>
        <v>0</v>
      </c>
      <c r="AH295" s="313">
        <f t="shared" si="247"/>
        <v>0</v>
      </c>
      <c r="AI295" s="313">
        <f t="shared" si="248"/>
        <v>0</v>
      </c>
    </row>
    <row r="296" spans="1:35" s="3" customFormat="1" ht="65.25" customHeight="1">
      <c r="A296" s="234" t="s">
        <v>103</v>
      </c>
      <c r="B296" s="249" t="s">
        <v>439</v>
      </c>
      <c r="C296" s="54">
        <v>300.6</v>
      </c>
      <c r="D296" s="54">
        <v>0</v>
      </c>
      <c r="E296" s="54">
        <v>0</v>
      </c>
      <c r="F296" s="54"/>
      <c r="G296" s="54"/>
      <c r="H296" s="54"/>
      <c r="I296" s="90">
        <f t="shared" si="249"/>
        <v>300.6</v>
      </c>
      <c r="J296" s="90">
        <f t="shared" si="250"/>
        <v>0</v>
      </c>
      <c r="K296" s="90">
        <f t="shared" si="251"/>
        <v>0</v>
      </c>
      <c r="L296" s="54"/>
      <c r="M296" s="54"/>
      <c r="N296" s="54"/>
      <c r="O296" s="90">
        <f t="shared" si="237"/>
        <v>300.6</v>
      </c>
      <c r="P296" s="90">
        <f t="shared" si="238"/>
        <v>0</v>
      </c>
      <c r="Q296" s="90">
        <f t="shared" si="239"/>
        <v>0</v>
      </c>
      <c r="R296" s="54"/>
      <c r="S296" s="54"/>
      <c r="T296" s="54"/>
      <c r="U296" s="90">
        <f t="shared" si="240"/>
        <v>300.6</v>
      </c>
      <c r="V296" s="90">
        <f t="shared" si="241"/>
        <v>0</v>
      </c>
      <c r="W296" s="90">
        <f t="shared" si="242"/>
        <v>0</v>
      </c>
      <c r="X296" s="54"/>
      <c r="Y296" s="54"/>
      <c r="Z296" s="54"/>
      <c r="AA296" s="90">
        <f t="shared" si="243"/>
        <v>300.6</v>
      </c>
      <c r="AB296" s="90">
        <f t="shared" si="244"/>
        <v>0</v>
      </c>
      <c r="AC296" s="90">
        <f t="shared" si="245"/>
        <v>0</v>
      </c>
      <c r="AD296" s="54"/>
      <c r="AE296" s="54"/>
      <c r="AF296" s="54"/>
      <c r="AG296" s="90">
        <f t="shared" si="246"/>
        <v>300.6</v>
      </c>
      <c r="AH296" s="90">
        <f t="shared" si="247"/>
        <v>0</v>
      </c>
      <c r="AI296" s="90">
        <f t="shared" si="248"/>
        <v>0</v>
      </c>
    </row>
    <row r="297" spans="1:35" s="3" customFormat="1" ht="51.75" customHeight="1" hidden="1">
      <c r="A297" s="192" t="s">
        <v>350</v>
      </c>
      <c r="B297" s="249" t="s">
        <v>439</v>
      </c>
      <c r="C297" s="54"/>
      <c r="D297" s="54"/>
      <c r="E297" s="54"/>
      <c r="F297" s="54"/>
      <c r="G297" s="54"/>
      <c r="H297" s="54"/>
      <c r="I297" s="271">
        <f t="shared" si="249"/>
        <v>0</v>
      </c>
      <c r="J297" s="271">
        <f t="shared" si="250"/>
        <v>0</v>
      </c>
      <c r="K297" s="271">
        <f t="shared" si="251"/>
        <v>0</v>
      </c>
      <c r="L297" s="54"/>
      <c r="M297" s="54"/>
      <c r="N297" s="54"/>
      <c r="O297" s="271">
        <f t="shared" si="237"/>
        <v>0</v>
      </c>
      <c r="P297" s="271">
        <f t="shared" si="238"/>
        <v>0</v>
      </c>
      <c r="Q297" s="271">
        <f t="shared" si="239"/>
        <v>0</v>
      </c>
      <c r="R297" s="54"/>
      <c r="S297" s="54"/>
      <c r="T297" s="54"/>
      <c r="U297" s="271">
        <f t="shared" si="240"/>
        <v>0</v>
      </c>
      <c r="V297" s="271">
        <f t="shared" si="241"/>
        <v>0</v>
      </c>
      <c r="W297" s="271">
        <f t="shared" si="242"/>
        <v>0</v>
      </c>
      <c r="X297" s="54"/>
      <c r="Y297" s="54"/>
      <c r="Z297" s="54"/>
      <c r="AA297" s="271">
        <f t="shared" si="243"/>
        <v>0</v>
      </c>
      <c r="AB297" s="271">
        <f t="shared" si="244"/>
        <v>0</v>
      </c>
      <c r="AC297" s="271">
        <f t="shared" si="245"/>
        <v>0</v>
      </c>
      <c r="AD297" s="54"/>
      <c r="AE297" s="54"/>
      <c r="AF297" s="54"/>
      <c r="AG297" s="271">
        <f t="shared" si="246"/>
        <v>0</v>
      </c>
      <c r="AH297" s="271">
        <f t="shared" si="247"/>
        <v>0</v>
      </c>
      <c r="AI297" s="271">
        <f t="shared" si="248"/>
        <v>0</v>
      </c>
    </row>
    <row r="298" spans="1:35" s="3" customFormat="1" ht="78.75" hidden="1">
      <c r="A298" s="254" t="s">
        <v>382</v>
      </c>
      <c r="B298" s="249" t="s">
        <v>439</v>
      </c>
      <c r="C298" s="54"/>
      <c r="D298" s="54"/>
      <c r="E298" s="54"/>
      <c r="F298" s="54"/>
      <c r="G298" s="54"/>
      <c r="H298" s="54"/>
      <c r="I298" s="75">
        <f t="shared" si="249"/>
        <v>0</v>
      </c>
      <c r="J298" s="75">
        <f t="shared" si="250"/>
        <v>0</v>
      </c>
      <c r="K298" s="75">
        <f t="shared" si="251"/>
        <v>0</v>
      </c>
      <c r="L298" s="54"/>
      <c r="M298" s="54"/>
      <c r="N298" s="54"/>
      <c r="O298" s="75">
        <f t="shared" si="237"/>
        <v>0</v>
      </c>
      <c r="P298" s="75">
        <f t="shared" si="238"/>
        <v>0</v>
      </c>
      <c r="Q298" s="75">
        <f t="shared" si="239"/>
        <v>0</v>
      </c>
      <c r="R298" s="54"/>
      <c r="S298" s="54"/>
      <c r="T298" s="54"/>
      <c r="U298" s="75">
        <f t="shared" si="240"/>
        <v>0</v>
      </c>
      <c r="V298" s="75">
        <f t="shared" si="241"/>
        <v>0</v>
      </c>
      <c r="W298" s="75">
        <f t="shared" si="242"/>
        <v>0</v>
      </c>
      <c r="X298" s="54"/>
      <c r="Y298" s="54"/>
      <c r="Z298" s="54"/>
      <c r="AA298" s="75">
        <f t="shared" si="243"/>
        <v>0</v>
      </c>
      <c r="AB298" s="75">
        <f t="shared" si="244"/>
        <v>0</v>
      </c>
      <c r="AC298" s="75">
        <f t="shared" si="245"/>
        <v>0</v>
      </c>
      <c r="AD298" s="54"/>
      <c r="AE298" s="54"/>
      <c r="AF298" s="54"/>
      <c r="AG298" s="75">
        <f t="shared" si="246"/>
        <v>0</v>
      </c>
      <c r="AH298" s="75">
        <f t="shared" si="247"/>
        <v>0</v>
      </c>
      <c r="AI298" s="75">
        <f t="shared" si="248"/>
        <v>0</v>
      </c>
    </row>
    <row r="299" spans="1:35" s="3" customFormat="1" ht="78.75" hidden="1">
      <c r="A299" s="254" t="s">
        <v>383</v>
      </c>
      <c r="B299" s="249" t="s">
        <v>439</v>
      </c>
      <c r="C299" s="54"/>
      <c r="D299" s="54"/>
      <c r="E299" s="54"/>
      <c r="F299" s="54"/>
      <c r="G299" s="54"/>
      <c r="H299" s="54"/>
      <c r="I299" s="75">
        <f t="shared" si="249"/>
        <v>0</v>
      </c>
      <c r="J299" s="75">
        <f t="shared" si="250"/>
        <v>0</v>
      </c>
      <c r="K299" s="75">
        <f t="shared" si="251"/>
        <v>0</v>
      </c>
      <c r="L299" s="54"/>
      <c r="M299" s="54"/>
      <c r="N299" s="54"/>
      <c r="O299" s="75">
        <f t="shared" si="237"/>
        <v>0</v>
      </c>
      <c r="P299" s="75">
        <f t="shared" si="238"/>
        <v>0</v>
      </c>
      <c r="Q299" s="75">
        <f t="shared" si="239"/>
        <v>0</v>
      </c>
      <c r="R299" s="54"/>
      <c r="S299" s="54"/>
      <c r="T299" s="54"/>
      <c r="U299" s="75">
        <f t="shared" si="240"/>
        <v>0</v>
      </c>
      <c r="V299" s="75">
        <f t="shared" si="241"/>
        <v>0</v>
      </c>
      <c r="W299" s="75">
        <f t="shared" si="242"/>
        <v>0</v>
      </c>
      <c r="X299" s="54"/>
      <c r="Y299" s="54"/>
      <c r="Z299" s="54"/>
      <c r="AA299" s="75">
        <f t="shared" si="243"/>
        <v>0</v>
      </c>
      <c r="AB299" s="75">
        <f t="shared" si="244"/>
        <v>0</v>
      </c>
      <c r="AC299" s="75">
        <f t="shared" si="245"/>
        <v>0</v>
      </c>
      <c r="AD299" s="54"/>
      <c r="AE299" s="54"/>
      <c r="AF299" s="54"/>
      <c r="AG299" s="75">
        <f t="shared" si="246"/>
        <v>0</v>
      </c>
      <c r="AH299" s="75">
        <f t="shared" si="247"/>
        <v>0</v>
      </c>
      <c r="AI299" s="75">
        <f t="shared" si="248"/>
        <v>0</v>
      </c>
    </row>
    <row r="300" spans="1:35" s="3" customFormat="1" ht="36" customHeight="1" hidden="1">
      <c r="A300" s="276" t="s">
        <v>398</v>
      </c>
      <c r="B300" s="249" t="s">
        <v>439</v>
      </c>
      <c r="C300" s="54"/>
      <c r="D300" s="54"/>
      <c r="E300" s="54"/>
      <c r="F300" s="54"/>
      <c r="G300" s="54"/>
      <c r="H300" s="54"/>
      <c r="I300" s="75">
        <f t="shared" si="249"/>
        <v>0</v>
      </c>
      <c r="J300" s="75">
        <f t="shared" si="250"/>
        <v>0</v>
      </c>
      <c r="K300" s="75">
        <f t="shared" si="251"/>
        <v>0</v>
      </c>
      <c r="L300" s="54"/>
      <c r="M300" s="54"/>
      <c r="N300" s="54"/>
      <c r="O300" s="75">
        <f t="shared" si="237"/>
        <v>0</v>
      </c>
      <c r="P300" s="75">
        <f t="shared" si="238"/>
        <v>0</v>
      </c>
      <c r="Q300" s="75">
        <f t="shared" si="239"/>
        <v>0</v>
      </c>
      <c r="R300" s="54"/>
      <c r="S300" s="54"/>
      <c r="T300" s="54"/>
      <c r="U300" s="75">
        <f t="shared" si="240"/>
        <v>0</v>
      </c>
      <c r="V300" s="75">
        <f t="shared" si="241"/>
        <v>0</v>
      </c>
      <c r="W300" s="75">
        <f t="shared" si="242"/>
        <v>0</v>
      </c>
      <c r="X300" s="54"/>
      <c r="Y300" s="54"/>
      <c r="Z300" s="54"/>
      <c r="AA300" s="75">
        <f t="shared" si="243"/>
        <v>0</v>
      </c>
      <c r="AB300" s="75">
        <f t="shared" si="244"/>
        <v>0</v>
      </c>
      <c r="AC300" s="75">
        <f t="shared" si="245"/>
        <v>0</v>
      </c>
      <c r="AD300" s="54"/>
      <c r="AE300" s="54"/>
      <c r="AF300" s="54"/>
      <c r="AG300" s="75">
        <f t="shared" si="246"/>
        <v>0</v>
      </c>
      <c r="AH300" s="75">
        <f t="shared" si="247"/>
        <v>0</v>
      </c>
      <c r="AI300" s="75">
        <f t="shared" si="248"/>
        <v>0</v>
      </c>
    </row>
    <row r="301" spans="1:35" s="3" customFormat="1" ht="63" hidden="1">
      <c r="A301" s="276" t="s">
        <v>399</v>
      </c>
      <c r="B301" s="249" t="s">
        <v>439</v>
      </c>
      <c r="C301" s="54"/>
      <c r="D301" s="54"/>
      <c r="E301" s="54"/>
      <c r="F301" s="54"/>
      <c r="G301" s="54"/>
      <c r="H301" s="54"/>
      <c r="I301" s="75">
        <f t="shared" si="249"/>
        <v>0</v>
      </c>
      <c r="J301" s="75">
        <f t="shared" si="250"/>
        <v>0</v>
      </c>
      <c r="K301" s="75">
        <f t="shared" si="251"/>
        <v>0</v>
      </c>
      <c r="L301" s="54"/>
      <c r="M301" s="54"/>
      <c r="N301" s="54"/>
      <c r="O301" s="75">
        <f t="shared" si="237"/>
        <v>0</v>
      </c>
      <c r="P301" s="75">
        <f t="shared" si="238"/>
        <v>0</v>
      </c>
      <c r="Q301" s="75">
        <f t="shared" si="239"/>
        <v>0</v>
      </c>
      <c r="R301" s="54"/>
      <c r="S301" s="54"/>
      <c r="T301" s="54"/>
      <c r="U301" s="75">
        <f t="shared" si="240"/>
        <v>0</v>
      </c>
      <c r="V301" s="75">
        <f t="shared" si="241"/>
        <v>0</v>
      </c>
      <c r="W301" s="75">
        <f t="shared" si="242"/>
        <v>0</v>
      </c>
      <c r="X301" s="54"/>
      <c r="Y301" s="54"/>
      <c r="Z301" s="54"/>
      <c r="AA301" s="75">
        <f t="shared" si="243"/>
        <v>0</v>
      </c>
      <c r="AB301" s="75">
        <f t="shared" si="244"/>
        <v>0</v>
      </c>
      <c r="AC301" s="75">
        <f t="shared" si="245"/>
        <v>0</v>
      </c>
      <c r="AD301" s="54"/>
      <c r="AE301" s="54"/>
      <c r="AF301" s="54"/>
      <c r="AG301" s="75">
        <f t="shared" si="246"/>
        <v>0</v>
      </c>
      <c r="AH301" s="75">
        <f t="shared" si="247"/>
        <v>0</v>
      </c>
      <c r="AI301" s="75">
        <f t="shared" si="248"/>
        <v>0</v>
      </c>
    </row>
    <row r="302" spans="1:35" s="3" customFormat="1" ht="52.5" customHeight="1" hidden="1">
      <c r="A302" s="254" t="s">
        <v>37</v>
      </c>
      <c r="B302" s="249" t="s">
        <v>439</v>
      </c>
      <c r="C302" s="54"/>
      <c r="D302" s="54"/>
      <c r="E302" s="54"/>
      <c r="F302" s="54"/>
      <c r="G302" s="54"/>
      <c r="H302" s="54"/>
      <c r="I302" s="75">
        <f t="shared" si="249"/>
        <v>0</v>
      </c>
      <c r="J302" s="75">
        <f t="shared" si="250"/>
        <v>0</v>
      </c>
      <c r="K302" s="75">
        <f t="shared" si="251"/>
        <v>0</v>
      </c>
      <c r="L302" s="54"/>
      <c r="M302" s="54"/>
      <c r="N302" s="54"/>
      <c r="O302" s="75">
        <f t="shared" si="237"/>
        <v>0</v>
      </c>
      <c r="P302" s="75">
        <f t="shared" si="238"/>
        <v>0</v>
      </c>
      <c r="Q302" s="75">
        <f t="shared" si="239"/>
        <v>0</v>
      </c>
      <c r="R302" s="54"/>
      <c r="S302" s="54"/>
      <c r="T302" s="54"/>
      <c r="U302" s="75">
        <f t="shared" si="240"/>
        <v>0</v>
      </c>
      <c r="V302" s="75">
        <f t="shared" si="241"/>
        <v>0</v>
      </c>
      <c r="W302" s="75">
        <f t="shared" si="242"/>
        <v>0</v>
      </c>
      <c r="X302" s="54"/>
      <c r="Y302" s="54"/>
      <c r="Z302" s="54"/>
      <c r="AA302" s="75">
        <f t="shared" si="243"/>
        <v>0</v>
      </c>
      <c r="AB302" s="75">
        <f t="shared" si="244"/>
        <v>0</v>
      </c>
      <c r="AC302" s="75">
        <f t="shared" si="245"/>
        <v>0</v>
      </c>
      <c r="AD302" s="54"/>
      <c r="AE302" s="54"/>
      <c r="AF302" s="54"/>
      <c r="AG302" s="75">
        <f t="shared" si="246"/>
        <v>0</v>
      </c>
      <c r="AH302" s="75">
        <f t="shared" si="247"/>
        <v>0</v>
      </c>
      <c r="AI302" s="75">
        <f t="shared" si="248"/>
        <v>0</v>
      </c>
    </row>
    <row r="303" spans="1:35" s="3" customFormat="1" ht="66.75" customHeight="1" hidden="1">
      <c r="A303" s="192"/>
      <c r="B303" s="249" t="s">
        <v>439</v>
      </c>
      <c r="C303" s="54"/>
      <c r="D303" s="54"/>
      <c r="E303" s="54"/>
      <c r="F303" s="54"/>
      <c r="G303" s="54"/>
      <c r="H303" s="54"/>
      <c r="I303" s="75">
        <f t="shared" si="249"/>
        <v>0</v>
      </c>
      <c r="J303" s="75">
        <f t="shared" si="250"/>
        <v>0</v>
      </c>
      <c r="K303" s="75">
        <f t="shared" si="251"/>
        <v>0</v>
      </c>
      <c r="L303" s="54"/>
      <c r="M303" s="54"/>
      <c r="N303" s="54"/>
      <c r="O303" s="75">
        <f t="shared" si="237"/>
        <v>0</v>
      </c>
      <c r="P303" s="75">
        <f t="shared" si="238"/>
        <v>0</v>
      </c>
      <c r="Q303" s="75">
        <f t="shared" si="239"/>
        <v>0</v>
      </c>
      <c r="R303" s="54"/>
      <c r="S303" s="54"/>
      <c r="T303" s="54"/>
      <c r="U303" s="75">
        <f t="shared" si="240"/>
        <v>0</v>
      </c>
      <c r="V303" s="75">
        <f t="shared" si="241"/>
        <v>0</v>
      </c>
      <c r="W303" s="75">
        <f t="shared" si="242"/>
        <v>0</v>
      </c>
      <c r="X303" s="54"/>
      <c r="Y303" s="54"/>
      <c r="Z303" s="54"/>
      <c r="AA303" s="75">
        <f t="shared" si="243"/>
        <v>0</v>
      </c>
      <c r="AB303" s="75">
        <f t="shared" si="244"/>
        <v>0</v>
      </c>
      <c r="AC303" s="75">
        <f t="shared" si="245"/>
        <v>0</v>
      </c>
      <c r="AD303" s="54"/>
      <c r="AE303" s="54"/>
      <c r="AF303" s="54"/>
      <c r="AG303" s="75">
        <f t="shared" si="246"/>
        <v>0</v>
      </c>
      <c r="AH303" s="75">
        <f t="shared" si="247"/>
        <v>0</v>
      </c>
      <c r="AI303" s="75">
        <f t="shared" si="248"/>
        <v>0</v>
      </c>
    </row>
    <row r="304" spans="1:35" s="3" customFormat="1" ht="49.5" customHeight="1" hidden="1">
      <c r="A304" s="254" t="s">
        <v>49</v>
      </c>
      <c r="B304" s="249" t="s">
        <v>439</v>
      </c>
      <c r="C304" s="54"/>
      <c r="D304" s="54"/>
      <c r="E304" s="54"/>
      <c r="F304" s="54"/>
      <c r="G304" s="54"/>
      <c r="H304" s="54"/>
      <c r="I304" s="75">
        <f t="shared" si="249"/>
        <v>0</v>
      </c>
      <c r="J304" s="75">
        <f t="shared" si="250"/>
        <v>0</v>
      </c>
      <c r="K304" s="75">
        <f t="shared" si="251"/>
        <v>0</v>
      </c>
      <c r="L304" s="54"/>
      <c r="M304" s="54"/>
      <c r="N304" s="54"/>
      <c r="O304" s="75">
        <f t="shared" si="237"/>
        <v>0</v>
      </c>
      <c r="P304" s="75">
        <f t="shared" si="238"/>
        <v>0</v>
      </c>
      <c r="Q304" s="75">
        <f t="shared" si="239"/>
        <v>0</v>
      </c>
      <c r="R304" s="54"/>
      <c r="S304" s="54"/>
      <c r="T304" s="54"/>
      <c r="U304" s="75">
        <f t="shared" si="240"/>
        <v>0</v>
      </c>
      <c r="V304" s="75">
        <f t="shared" si="241"/>
        <v>0</v>
      </c>
      <c r="W304" s="75">
        <f t="shared" si="242"/>
        <v>0</v>
      </c>
      <c r="X304" s="54"/>
      <c r="Y304" s="54"/>
      <c r="Z304" s="54"/>
      <c r="AA304" s="75">
        <f t="shared" si="243"/>
        <v>0</v>
      </c>
      <c r="AB304" s="75">
        <f t="shared" si="244"/>
        <v>0</v>
      </c>
      <c r="AC304" s="75">
        <f t="shared" si="245"/>
        <v>0</v>
      </c>
      <c r="AD304" s="54"/>
      <c r="AE304" s="54"/>
      <c r="AF304" s="54"/>
      <c r="AG304" s="75">
        <f t="shared" si="246"/>
        <v>0</v>
      </c>
      <c r="AH304" s="75">
        <f t="shared" si="247"/>
        <v>0</v>
      </c>
      <c r="AI304" s="75">
        <f t="shared" si="248"/>
        <v>0</v>
      </c>
    </row>
    <row r="305" spans="1:35" s="3" customFormat="1" ht="51" customHeight="1" hidden="1">
      <c r="A305" s="254" t="s">
        <v>50</v>
      </c>
      <c r="B305" s="249" t="s">
        <v>439</v>
      </c>
      <c r="C305" s="54"/>
      <c r="D305" s="54"/>
      <c r="E305" s="54"/>
      <c r="F305" s="54"/>
      <c r="G305" s="54"/>
      <c r="H305" s="54"/>
      <c r="I305" s="313">
        <f t="shared" si="249"/>
        <v>0</v>
      </c>
      <c r="J305" s="313">
        <f t="shared" si="250"/>
        <v>0</v>
      </c>
      <c r="K305" s="313">
        <f t="shared" si="251"/>
        <v>0</v>
      </c>
      <c r="L305" s="68"/>
      <c r="M305" s="68"/>
      <c r="N305" s="68"/>
      <c r="O305" s="313">
        <f t="shared" si="237"/>
        <v>0</v>
      </c>
      <c r="P305" s="313">
        <f t="shared" si="238"/>
        <v>0</v>
      </c>
      <c r="Q305" s="313">
        <f t="shared" si="239"/>
        <v>0</v>
      </c>
      <c r="R305" s="68"/>
      <c r="S305" s="68"/>
      <c r="T305" s="68"/>
      <c r="U305" s="313">
        <f t="shared" si="240"/>
        <v>0</v>
      </c>
      <c r="V305" s="313">
        <f t="shared" si="241"/>
        <v>0</v>
      </c>
      <c r="W305" s="313">
        <f t="shared" si="242"/>
        <v>0</v>
      </c>
      <c r="X305" s="68"/>
      <c r="Y305" s="68"/>
      <c r="Z305" s="68"/>
      <c r="AA305" s="313">
        <f t="shared" si="243"/>
        <v>0</v>
      </c>
      <c r="AB305" s="313">
        <f t="shared" si="244"/>
        <v>0</v>
      </c>
      <c r="AC305" s="313">
        <f t="shared" si="245"/>
        <v>0</v>
      </c>
      <c r="AD305" s="68"/>
      <c r="AE305" s="68"/>
      <c r="AF305" s="68"/>
      <c r="AG305" s="313">
        <f t="shared" si="246"/>
        <v>0</v>
      </c>
      <c r="AH305" s="313">
        <f t="shared" si="247"/>
        <v>0</v>
      </c>
      <c r="AI305" s="313">
        <f t="shared" si="248"/>
        <v>0</v>
      </c>
    </row>
    <row r="306" spans="1:35" s="3" customFormat="1" ht="51.75" customHeight="1">
      <c r="A306" s="192" t="s">
        <v>51</v>
      </c>
      <c r="B306" s="249" t="s">
        <v>439</v>
      </c>
      <c r="C306" s="54"/>
      <c r="D306" s="54"/>
      <c r="E306" s="54"/>
      <c r="F306" s="54"/>
      <c r="G306" s="54"/>
      <c r="H306" s="54"/>
      <c r="I306" s="90">
        <f t="shared" si="249"/>
        <v>0</v>
      </c>
      <c r="J306" s="90">
        <f t="shared" si="250"/>
        <v>0</v>
      </c>
      <c r="K306" s="90">
        <f t="shared" si="251"/>
        <v>0</v>
      </c>
      <c r="L306" s="66">
        <v>5493.5</v>
      </c>
      <c r="M306" s="66">
        <v>0</v>
      </c>
      <c r="N306" s="66">
        <v>0</v>
      </c>
      <c r="O306" s="90">
        <f t="shared" si="237"/>
        <v>5493.5</v>
      </c>
      <c r="P306" s="90">
        <f t="shared" si="238"/>
        <v>0</v>
      </c>
      <c r="Q306" s="90">
        <f t="shared" si="239"/>
        <v>0</v>
      </c>
      <c r="R306" s="66"/>
      <c r="S306" s="66"/>
      <c r="T306" s="66"/>
      <c r="U306" s="90">
        <f t="shared" si="240"/>
        <v>5493.5</v>
      </c>
      <c r="V306" s="90">
        <f t="shared" si="241"/>
        <v>0</v>
      </c>
      <c r="W306" s="90">
        <f t="shared" si="242"/>
        <v>0</v>
      </c>
      <c r="X306" s="66"/>
      <c r="Y306" s="66"/>
      <c r="Z306" s="66"/>
      <c r="AA306" s="90">
        <f t="shared" si="243"/>
        <v>5493.5</v>
      </c>
      <c r="AB306" s="90">
        <f t="shared" si="244"/>
        <v>0</v>
      </c>
      <c r="AC306" s="90">
        <f t="shared" si="245"/>
        <v>0</v>
      </c>
      <c r="AD306" s="66"/>
      <c r="AE306" s="66"/>
      <c r="AF306" s="66"/>
      <c r="AG306" s="90">
        <f t="shared" si="246"/>
        <v>5493.5</v>
      </c>
      <c r="AH306" s="90">
        <f t="shared" si="247"/>
        <v>0</v>
      </c>
      <c r="AI306" s="90">
        <f t="shared" si="248"/>
        <v>0</v>
      </c>
    </row>
    <row r="307" spans="1:35" s="3" customFormat="1" ht="51.75" customHeight="1" hidden="1">
      <c r="A307" s="254" t="s">
        <v>186</v>
      </c>
      <c r="B307" s="249" t="s">
        <v>439</v>
      </c>
      <c r="C307" s="54"/>
      <c r="D307" s="54"/>
      <c r="E307" s="54"/>
      <c r="F307" s="54"/>
      <c r="G307" s="54"/>
      <c r="H307" s="54"/>
      <c r="I307" s="271">
        <f t="shared" si="249"/>
        <v>0</v>
      </c>
      <c r="J307" s="271">
        <f t="shared" si="250"/>
        <v>0</v>
      </c>
      <c r="K307" s="271">
        <f t="shared" si="251"/>
        <v>0</v>
      </c>
      <c r="L307" s="58"/>
      <c r="M307" s="58"/>
      <c r="N307" s="58"/>
      <c r="O307" s="271">
        <f t="shared" si="237"/>
        <v>0</v>
      </c>
      <c r="P307" s="271">
        <f t="shared" si="238"/>
        <v>0</v>
      </c>
      <c r="Q307" s="271">
        <f t="shared" si="239"/>
        <v>0</v>
      </c>
      <c r="R307" s="58"/>
      <c r="S307" s="58"/>
      <c r="T307" s="58"/>
      <c r="U307" s="271">
        <f t="shared" si="240"/>
        <v>0</v>
      </c>
      <c r="V307" s="271">
        <f t="shared" si="241"/>
        <v>0</v>
      </c>
      <c r="W307" s="271">
        <f t="shared" si="242"/>
        <v>0</v>
      </c>
      <c r="X307" s="58"/>
      <c r="Y307" s="58"/>
      <c r="Z307" s="58"/>
      <c r="AA307" s="90">
        <f t="shared" si="243"/>
        <v>0</v>
      </c>
      <c r="AB307" s="90">
        <f t="shared" si="244"/>
        <v>0</v>
      </c>
      <c r="AC307" s="90">
        <f t="shared" si="245"/>
        <v>0</v>
      </c>
      <c r="AD307" s="66"/>
      <c r="AE307" s="66"/>
      <c r="AF307" s="66"/>
      <c r="AG307" s="90">
        <f t="shared" si="246"/>
        <v>0</v>
      </c>
      <c r="AH307" s="90">
        <f t="shared" si="247"/>
        <v>0</v>
      </c>
      <c r="AI307" s="90">
        <f t="shared" si="248"/>
        <v>0</v>
      </c>
    </row>
    <row r="308" spans="1:35" s="3" customFormat="1" ht="51.75" customHeight="1">
      <c r="A308" s="192" t="s">
        <v>406</v>
      </c>
      <c r="B308" s="249" t="s">
        <v>439</v>
      </c>
      <c r="C308" s="54"/>
      <c r="D308" s="54"/>
      <c r="E308" s="54"/>
      <c r="F308" s="54"/>
      <c r="G308" s="54"/>
      <c r="H308" s="54"/>
      <c r="I308" s="75">
        <f t="shared" si="249"/>
        <v>0</v>
      </c>
      <c r="J308" s="75">
        <f t="shared" si="250"/>
        <v>0</v>
      </c>
      <c r="K308" s="75">
        <f t="shared" si="251"/>
        <v>0</v>
      </c>
      <c r="L308" s="54"/>
      <c r="M308" s="54"/>
      <c r="N308" s="54"/>
      <c r="O308" s="75">
        <f t="shared" si="237"/>
        <v>0</v>
      </c>
      <c r="P308" s="75">
        <f t="shared" si="238"/>
        <v>0</v>
      </c>
      <c r="Q308" s="75">
        <f t="shared" si="239"/>
        <v>0</v>
      </c>
      <c r="R308" s="54"/>
      <c r="S308" s="54"/>
      <c r="T308" s="54"/>
      <c r="U308" s="313">
        <f t="shared" si="240"/>
        <v>0</v>
      </c>
      <c r="V308" s="313">
        <f t="shared" si="241"/>
        <v>0</v>
      </c>
      <c r="W308" s="313">
        <f t="shared" si="242"/>
        <v>0</v>
      </c>
      <c r="X308" s="54"/>
      <c r="Y308" s="54"/>
      <c r="Z308" s="54"/>
      <c r="AA308" s="76">
        <f t="shared" si="243"/>
        <v>0</v>
      </c>
      <c r="AB308" s="76">
        <f t="shared" si="244"/>
        <v>0</v>
      </c>
      <c r="AC308" s="76">
        <f t="shared" si="245"/>
        <v>0</v>
      </c>
      <c r="AD308" s="58">
        <v>129.9</v>
      </c>
      <c r="AE308" s="58"/>
      <c r="AF308" s="58"/>
      <c r="AG308" s="76">
        <f t="shared" si="246"/>
        <v>129.9</v>
      </c>
      <c r="AH308" s="76">
        <f t="shared" si="247"/>
        <v>0</v>
      </c>
      <c r="AI308" s="76">
        <f t="shared" si="248"/>
        <v>0</v>
      </c>
    </row>
    <row r="309" spans="1:35" s="3" customFormat="1" ht="82.5" customHeight="1">
      <c r="A309" s="279" t="s">
        <v>416</v>
      </c>
      <c r="B309" s="249" t="s">
        <v>439</v>
      </c>
      <c r="C309" s="54">
        <v>47.7</v>
      </c>
      <c r="D309" s="54">
        <v>0</v>
      </c>
      <c r="E309" s="54">
        <v>0</v>
      </c>
      <c r="F309" s="54"/>
      <c r="G309" s="54"/>
      <c r="H309" s="54"/>
      <c r="I309" s="75">
        <f t="shared" si="249"/>
        <v>47.7</v>
      </c>
      <c r="J309" s="75">
        <f t="shared" si="250"/>
        <v>0</v>
      </c>
      <c r="K309" s="75">
        <f t="shared" si="251"/>
        <v>0</v>
      </c>
      <c r="L309" s="54"/>
      <c r="M309" s="54"/>
      <c r="N309" s="54"/>
      <c r="O309" s="313">
        <f t="shared" si="237"/>
        <v>47.7</v>
      </c>
      <c r="P309" s="313">
        <f t="shared" si="238"/>
        <v>0</v>
      </c>
      <c r="Q309" s="313">
        <f t="shared" si="239"/>
        <v>0</v>
      </c>
      <c r="R309" s="68"/>
      <c r="S309" s="68"/>
      <c r="T309" s="68"/>
      <c r="U309" s="90">
        <f t="shared" si="240"/>
        <v>47.7</v>
      </c>
      <c r="V309" s="90">
        <f t="shared" si="241"/>
        <v>0</v>
      </c>
      <c r="W309" s="90">
        <f t="shared" si="242"/>
        <v>0</v>
      </c>
      <c r="X309" s="68"/>
      <c r="Y309" s="68"/>
      <c r="Z309" s="68"/>
      <c r="AA309" s="90">
        <f t="shared" si="243"/>
        <v>47.7</v>
      </c>
      <c r="AB309" s="90">
        <f t="shared" si="244"/>
        <v>0</v>
      </c>
      <c r="AC309" s="90">
        <f t="shared" si="245"/>
        <v>0</v>
      </c>
      <c r="AD309" s="188">
        <v>48.5</v>
      </c>
      <c r="AE309" s="188"/>
      <c r="AF309" s="188"/>
      <c r="AG309" s="90">
        <f t="shared" si="246"/>
        <v>96.2</v>
      </c>
      <c r="AH309" s="90">
        <f t="shared" si="247"/>
        <v>0</v>
      </c>
      <c r="AI309" s="90">
        <f t="shared" si="248"/>
        <v>0</v>
      </c>
    </row>
    <row r="310" spans="1:35" s="3" customFormat="1" ht="53.25" customHeight="1">
      <c r="A310" s="279" t="s">
        <v>455</v>
      </c>
      <c r="B310" s="249" t="s">
        <v>439</v>
      </c>
      <c r="C310" s="54"/>
      <c r="D310" s="54"/>
      <c r="E310" s="54"/>
      <c r="F310" s="54"/>
      <c r="G310" s="54"/>
      <c r="H310" s="54"/>
      <c r="I310" s="76"/>
      <c r="J310" s="76"/>
      <c r="K310" s="76"/>
      <c r="L310" s="54"/>
      <c r="M310" s="54"/>
      <c r="N310" s="54"/>
      <c r="O310" s="76"/>
      <c r="P310" s="76"/>
      <c r="Q310" s="76"/>
      <c r="R310" s="63"/>
      <c r="S310" s="63"/>
      <c r="T310" s="63"/>
      <c r="U310" s="90"/>
      <c r="V310" s="90"/>
      <c r="W310" s="90"/>
      <c r="X310" s="63"/>
      <c r="Y310" s="63"/>
      <c r="Z310" s="63"/>
      <c r="AA310" s="90"/>
      <c r="AB310" s="90"/>
      <c r="AC310" s="90"/>
      <c r="AD310" s="63">
        <v>150</v>
      </c>
      <c r="AE310" s="63"/>
      <c r="AF310" s="63"/>
      <c r="AG310" s="90">
        <f>SUM(AA310+AD310)</f>
        <v>150</v>
      </c>
      <c r="AH310" s="90">
        <f>SUM(AB310+AE310)</f>
        <v>0</v>
      </c>
      <c r="AI310" s="90">
        <f>SUM(AC310+AF310)</f>
        <v>0</v>
      </c>
    </row>
    <row r="311" spans="1:35" s="3" customFormat="1" ht="44.25" customHeight="1" hidden="1">
      <c r="A311" s="192" t="s">
        <v>429</v>
      </c>
      <c r="B311" s="249" t="s">
        <v>439</v>
      </c>
      <c r="C311" s="54"/>
      <c r="D311" s="54"/>
      <c r="E311" s="54"/>
      <c r="F311" s="54"/>
      <c r="G311" s="54"/>
      <c r="H311" s="54"/>
      <c r="I311" s="76"/>
      <c r="J311" s="76"/>
      <c r="K311" s="76"/>
      <c r="L311" s="54"/>
      <c r="M311" s="54"/>
      <c r="N311" s="54"/>
      <c r="O311" s="90"/>
      <c r="P311" s="90"/>
      <c r="Q311" s="90"/>
      <c r="R311" s="66"/>
      <c r="S311" s="66"/>
      <c r="T311" s="66"/>
      <c r="U311" s="90"/>
      <c r="V311" s="90"/>
      <c r="W311" s="90"/>
      <c r="X311" s="66"/>
      <c r="Y311" s="66"/>
      <c r="Z311" s="66"/>
      <c r="AA311" s="90"/>
      <c r="AB311" s="90"/>
      <c r="AC311" s="90"/>
      <c r="AD311" s="66"/>
      <c r="AE311" s="66"/>
      <c r="AF311" s="66"/>
      <c r="AG311" s="90"/>
      <c r="AH311" s="90"/>
      <c r="AI311" s="90"/>
    </row>
    <row r="312" spans="1:35" s="3" customFormat="1" ht="53.25" customHeight="1">
      <c r="A312" s="192" t="s">
        <v>339</v>
      </c>
      <c r="B312" s="249" t="s">
        <v>439</v>
      </c>
      <c r="C312" s="54"/>
      <c r="D312" s="54"/>
      <c r="E312" s="54"/>
      <c r="F312" s="54"/>
      <c r="G312" s="54"/>
      <c r="H312" s="54"/>
      <c r="I312" s="76"/>
      <c r="J312" s="76"/>
      <c r="K312" s="76"/>
      <c r="L312" s="54"/>
      <c r="M312" s="54"/>
      <c r="N312" s="54"/>
      <c r="O312" s="90"/>
      <c r="P312" s="90"/>
      <c r="Q312" s="90"/>
      <c r="R312" s="66">
        <v>712</v>
      </c>
      <c r="S312" s="66"/>
      <c r="T312" s="66"/>
      <c r="U312" s="90">
        <f aca="true" t="shared" si="252" ref="U312:W316">SUM(O312+R312)</f>
        <v>712</v>
      </c>
      <c r="V312" s="90">
        <f t="shared" si="252"/>
        <v>0</v>
      </c>
      <c r="W312" s="90">
        <f t="shared" si="252"/>
        <v>0</v>
      </c>
      <c r="X312" s="66"/>
      <c r="Y312" s="66"/>
      <c r="Z312" s="66"/>
      <c r="AA312" s="90">
        <f aca="true" t="shared" si="253" ref="AA312:AC316">SUM(U312+X312)</f>
        <v>712</v>
      </c>
      <c r="AB312" s="90">
        <f t="shared" si="253"/>
        <v>0</v>
      </c>
      <c r="AC312" s="90">
        <f t="shared" si="253"/>
        <v>0</v>
      </c>
      <c r="AD312" s="66"/>
      <c r="AE312" s="66"/>
      <c r="AF312" s="66"/>
      <c r="AG312" s="90">
        <f aca="true" t="shared" si="254" ref="AG312:AI316">SUM(AA312+AD312)</f>
        <v>712</v>
      </c>
      <c r="AH312" s="90">
        <f t="shared" si="254"/>
        <v>0</v>
      </c>
      <c r="AI312" s="90">
        <f t="shared" si="254"/>
        <v>0</v>
      </c>
    </row>
    <row r="313" spans="1:35" s="3" customFormat="1" ht="51.75" customHeight="1">
      <c r="A313" s="318" t="s">
        <v>49</v>
      </c>
      <c r="B313" s="319" t="s">
        <v>439</v>
      </c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3"/>
      <c r="P313" s="63"/>
      <c r="Q313" s="63"/>
      <c r="R313" s="63">
        <v>1213.6</v>
      </c>
      <c r="S313" s="63"/>
      <c r="T313" s="63"/>
      <c r="U313" s="76">
        <f t="shared" si="252"/>
        <v>1213.6</v>
      </c>
      <c r="V313" s="76">
        <f t="shared" si="252"/>
        <v>0</v>
      </c>
      <c r="W313" s="76">
        <f t="shared" si="252"/>
        <v>0</v>
      </c>
      <c r="X313" s="63"/>
      <c r="Y313" s="63"/>
      <c r="Z313" s="63"/>
      <c r="AA313" s="76">
        <f t="shared" si="253"/>
        <v>1213.6</v>
      </c>
      <c r="AB313" s="76">
        <f t="shared" si="253"/>
        <v>0</v>
      </c>
      <c r="AC313" s="76">
        <f t="shared" si="253"/>
        <v>0</v>
      </c>
      <c r="AD313" s="63"/>
      <c r="AE313" s="63"/>
      <c r="AF313" s="63"/>
      <c r="AG313" s="76">
        <f t="shared" si="254"/>
        <v>1213.6</v>
      </c>
      <c r="AH313" s="76">
        <f t="shared" si="254"/>
        <v>0</v>
      </c>
      <c r="AI313" s="76">
        <f t="shared" si="254"/>
        <v>0</v>
      </c>
    </row>
    <row r="314" spans="1:35" s="3" customFormat="1" ht="51.75" customHeight="1">
      <c r="A314" s="254" t="s">
        <v>317</v>
      </c>
      <c r="B314" s="249" t="s">
        <v>439</v>
      </c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>
        <v>210.1</v>
      </c>
      <c r="S314" s="66"/>
      <c r="T314" s="66"/>
      <c r="U314" s="90">
        <f aca="true" t="shared" si="255" ref="U314:W315">SUM(O314+R314)</f>
        <v>210.1</v>
      </c>
      <c r="V314" s="90">
        <f t="shared" si="255"/>
        <v>0</v>
      </c>
      <c r="W314" s="90">
        <f t="shared" si="255"/>
        <v>0</v>
      </c>
      <c r="X314" s="66"/>
      <c r="Y314" s="66"/>
      <c r="Z314" s="66"/>
      <c r="AA314" s="90">
        <f t="shared" si="253"/>
        <v>210.1</v>
      </c>
      <c r="AB314" s="90">
        <f t="shared" si="253"/>
        <v>0</v>
      </c>
      <c r="AC314" s="90">
        <f t="shared" si="253"/>
        <v>0</v>
      </c>
      <c r="AD314" s="66"/>
      <c r="AE314" s="66"/>
      <c r="AF314" s="66"/>
      <c r="AG314" s="90">
        <f t="shared" si="254"/>
        <v>210.1</v>
      </c>
      <c r="AH314" s="90">
        <f t="shared" si="254"/>
        <v>0</v>
      </c>
      <c r="AI314" s="90">
        <f t="shared" si="254"/>
        <v>0</v>
      </c>
    </row>
    <row r="315" spans="1:35" s="3" customFormat="1" ht="65.25" customHeight="1">
      <c r="A315" s="276" t="s">
        <v>399</v>
      </c>
      <c r="B315" s="322" t="s">
        <v>439</v>
      </c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6"/>
      <c r="P315" s="66"/>
      <c r="Q315" s="66"/>
      <c r="R315" s="66">
        <v>14372.3</v>
      </c>
      <c r="S315" s="66"/>
      <c r="T315" s="66"/>
      <c r="U315" s="90">
        <f t="shared" si="255"/>
        <v>14372.3</v>
      </c>
      <c r="V315" s="90">
        <f t="shared" si="255"/>
        <v>0</v>
      </c>
      <c r="W315" s="90">
        <f t="shared" si="255"/>
        <v>0</v>
      </c>
      <c r="X315" s="66"/>
      <c r="Y315" s="66"/>
      <c r="Z315" s="66"/>
      <c r="AA315" s="90">
        <f t="shared" si="253"/>
        <v>14372.3</v>
      </c>
      <c r="AB315" s="90">
        <f t="shared" si="253"/>
        <v>0</v>
      </c>
      <c r="AC315" s="90">
        <f t="shared" si="253"/>
        <v>0</v>
      </c>
      <c r="AD315" s="66"/>
      <c r="AE315" s="66"/>
      <c r="AF315" s="66"/>
      <c r="AG315" s="90">
        <f t="shared" si="254"/>
        <v>14372.3</v>
      </c>
      <c r="AH315" s="90">
        <f t="shared" si="254"/>
        <v>0</v>
      </c>
      <c r="AI315" s="90">
        <f t="shared" si="254"/>
        <v>0</v>
      </c>
    </row>
    <row r="316" spans="1:35" s="3" customFormat="1" ht="36" customHeight="1">
      <c r="A316" s="255" t="s">
        <v>278</v>
      </c>
      <c r="B316" s="221" t="s">
        <v>440</v>
      </c>
      <c r="C316" s="320">
        <f>SUM(C320+C332+C334+C335+C338+C339)</f>
        <v>302576.2</v>
      </c>
      <c r="D316" s="321">
        <f>SUM(D320+D332+D334+D335+D338+D339)</f>
        <v>309586.39999999997</v>
      </c>
      <c r="E316" s="321">
        <f>SUM(E320+E332+E334+E335+E338+E339)</f>
        <v>317336.5</v>
      </c>
      <c r="F316" s="320">
        <f>SUM(F320+F332+F334+F335+F338+F339+F336+F337)</f>
        <v>21721</v>
      </c>
      <c r="G316" s="320">
        <f>SUM(G320+G332+G334+G335+G338+G339+G336+G337)</f>
        <v>19552.600000000002</v>
      </c>
      <c r="H316" s="320">
        <f>SUM(H320+H332+H334+H335+H338+H339+H336+H337)</f>
        <v>19500.7</v>
      </c>
      <c r="I316" s="172">
        <f>SUM(C316+F316)</f>
        <v>324297.2</v>
      </c>
      <c r="J316" s="172">
        <f>SUM(D316+G316)</f>
        <v>329138.99999999994</v>
      </c>
      <c r="K316" s="172">
        <f>SUM(E316+H316)</f>
        <v>336837.2</v>
      </c>
      <c r="L316" s="320">
        <f>SUM(L320+L332+L334+L335+L338+L339+L336+L337)</f>
        <v>0</v>
      </c>
      <c r="M316" s="320">
        <f>SUM(M320+M332+M334+M335+M338+M339+M336+M337)</f>
        <v>0</v>
      </c>
      <c r="N316" s="320">
        <f>SUM(N320+N332+N334+N335+N338+N339+N336+N337)</f>
        <v>0</v>
      </c>
      <c r="O316" s="172">
        <f>SUM(I316+L316)</f>
        <v>324297.2</v>
      </c>
      <c r="P316" s="172">
        <f>SUM(J316+M316)</f>
        <v>329138.99999999994</v>
      </c>
      <c r="Q316" s="172">
        <f>SUM(K316+N316)</f>
        <v>336837.2</v>
      </c>
      <c r="R316" s="320">
        <f>SUM(R320+R332+R334+R335+R338+R339+R336+R337)</f>
        <v>1432.1</v>
      </c>
      <c r="S316" s="320">
        <f>SUM(S320+S332+S334+S335+S338+S339+S336+S337)</f>
        <v>-626.5</v>
      </c>
      <c r="T316" s="320">
        <f>SUM(T320+T332+T334+T335+T338+T339+T336+T337)</f>
        <v>0</v>
      </c>
      <c r="U316" s="172">
        <f t="shared" si="252"/>
        <v>325729.3</v>
      </c>
      <c r="V316" s="172">
        <f t="shared" si="252"/>
        <v>328512.49999999994</v>
      </c>
      <c r="W316" s="172">
        <f t="shared" si="252"/>
        <v>336837.2</v>
      </c>
      <c r="X316" s="320">
        <f>SUM(X320+X332+X334+X335+X338+X339+X336+X337)</f>
        <v>450</v>
      </c>
      <c r="Y316" s="320">
        <f>SUM(Y320+Y332+Y334+Y335+Y338+Y339+Y336+Y337)</f>
        <v>0</v>
      </c>
      <c r="Z316" s="320">
        <f>SUM(Z320+Z332+Z334+Z335+Z338+Z339+Z336+Z337)</f>
        <v>0</v>
      </c>
      <c r="AA316" s="172">
        <f t="shared" si="253"/>
        <v>326179.3</v>
      </c>
      <c r="AB316" s="172">
        <f t="shared" si="253"/>
        <v>328512.49999999994</v>
      </c>
      <c r="AC316" s="172">
        <f t="shared" si="253"/>
        <v>336837.2</v>
      </c>
      <c r="AD316" s="320">
        <f>SUM(AD320+AD332+AD334+AD335+AD338+AD339+AD336+AD337)</f>
        <v>1854.8</v>
      </c>
      <c r="AE316" s="320">
        <f>SUM(AE320+AE332+AE334+AE335+AE338+AE339+AE336+AE337)</f>
        <v>0</v>
      </c>
      <c r="AF316" s="320">
        <f>SUM(AF320+AF332+AF334+AF335+AF338+AF339+AF336+AF337)</f>
        <v>0</v>
      </c>
      <c r="AG316" s="172">
        <f t="shared" si="254"/>
        <v>328034.1</v>
      </c>
      <c r="AH316" s="172">
        <f t="shared" si="254"/>
        <v>328512.49999999994</v>
      </c>
      <c r="AI316" s="172">
        <f t="shared" si="254"/>
        <v>336837.2</v>
      </c>
    </row>
    <row r="317" spans="1:35" s="3" customFormat="1" ht="31.5" customHeight="1" hidden="1">
      <c r="A317" s="144" t="s">
        <v>93</v>
      </c>
      <c r="B317" s="49" t="s">
        <v>94</v>
      </c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</row>
    <row r="318" spans="1:35" s="3" customFormat="1" ht="49.5" customHeight="1" hidden="1">
      <c r="A318" s="144" t="s">
        <v>81</v>
      </c>
      <c r="B318" s="49" t="s">
        <v>135</v>
      </c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</row>
    <row r="319" spans="1:35" s="3" customFormat="1" ht="30" customHeight="1" hidden="1">
      <c r="A319" s="162" t="s">
        <v>82</v>
      </c>
      <c r="B319" s="49" t="s">
        <v>96</v>
      </c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</row>
    <row r="320" spans="1:35" s="3" customFormat="1" ht="36" customHeight="1">
      <c r="A320" s="328" t="s">
        <v>97</v>
      </c>
      <c r="B320" s="224" t="s">
        <v>442</v>
      </c>
      <c r="C320" s="57">
        <f aca="true" t="shared" si="256" ref="C320:H320">SUM(C322:C331)</f>
        <v>24876.2</v>
      </c>
      <c r="D320" s="57">
        <f t="shared" si="256"/>
        <v>30277.1</v>
      </c>
      <c r="E320" s="57">
        <f t="shared" si="256"/>
        <v>31255.6</v>
      </c>
      <c r="F320" s="57">
        <f t="shared" si="256"/>
        <v>0</v>
      </c>
      <c r="G320" s="57">
        <f t="shared" si="256"/>
        <v>0</v>
      </c>
      <c r="H320" s="57">
        <f t="shared" si="256"/>
        <v>0</v>
      </c>
      <c r="I320" s="76">
        <f>SUM(C320+F320)</f>
        <v>24876.2</v>
      </c>
      <c r="J320" s="76">
        <f>SUM(D320+G320)</f>
        <v>30277.1</v>
      </c>
      <c r="K320" s="76">
        <f>SUM(E320+H320)</f>
        <v>31255.6</v>
      </c>
      <c r="L320" s="57">
        <f>SUM(L322:L331)</f>
        <v>0</v>
      </c>
      <c r="M320" s="57">
        <f>SUM(M322:M331)</f>
        <v>0</v>
      </c>
      <c r="N320" s="57">
        <f>SUM(N322:N331)</f>
        <v>0</v>
      </c>
      <c r="O320" s="76">
        <f>SUM(I320+L320)</f>
        <v>24876.2</v>
      </c>
      <c r="P320" s="76">
        <f>SUM(J320+M320)</f>
        <v>30277.1</v>
      </c>
      <c r="Q320" s="76">
        <f>SUM(K320+N320)</f>
        <v>31255.6</v>
      </c>
      <c r="R320" s="57">
        <f>SUM(R322:R331)</f>
        <v>0</v>
      </c>
      <c r="S320" s="57">
        <f>SUM(S322:S331)</f>
        <v>0</v>
      </c>
      <c r="T320" s="57">
        <f>SUM(T322:T331)</f>
        <v>0</v>
      </c>
      <c r="U320" s="76">
        <f>SUM(O320+R320)</f>
        <v>24876.2</v>
      </c>
      <c r="V320" s="76">
        <f>SUM(P320+S320)</f>
        <v>30277.1</v>
      </c>
      <c r="W320" s="76">
        <f>SUM(Q320+T320)</f>
        <v>31255.6</v>
      </c>
      <c r="X320" s="57">
        <f>SUM(X322:X331)</f>
        <v>450</v>
      </c>
      <c r="Y320" s="57">
        <f>SUM(Y322:Y331)</f>
        <v>0</v>
      </c>
      <c r="Z320" s="57">
        <f>SUM(Z322:Z331)</f>
        <v>0</v>
      </c>
      <c r="AA320" s="324">
        <f>SUM(U320+X320)</f>
        <v>25326.2</v>
      </c>
      <c r="AB320" s="324">
        <f>SUM(V320+Y320)</f>
        <v>30277.1</v>
      </c>
      <c r="AC320" s="324">
        <f>SUM(W320+Z320)</f>
        <v>31255.6</v>
      </c>
      <c r="AD320" s="57">
        <f>SUM(AD322:AD331)</f>
        <v>1500</v>
      </c>
      <c r="AE320" s="57">
        <f>SUM(AE322:AE331)</f>
        <v>0</v>
      </c>
      <c r="AF320" s="57">
        <f>SUM(AF322:AF331)</f>
        <v>0</v>
      </c>
      <c r="AG320" s="324">
        <f>SUM(AA320+AD320)</f>
        <v>26826.2</v>
      </c>
      <c r="AH320" s="324">
        <f>SUM(AB320+AE320)</f>
        <v>30277.1</v>
      </c>
      <c r="AI320" s="324">
        <f>SUM(AC320+AF320)</f>
        <v>31255.6</v>
      </c>
    </row>
    <row r="321" spans="1:35" s="212" customFormat="1" ht="13.5" customHeight="1">
      <c r="A321" s="136" t="s">
        <v>100</v>
      </c>
      <c r="B321" s="60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</row>
    <row r="322" spans="1:35" s="3" customFormat="1" ht="38.25" customHeight="1">
      <c r="A322" s="162" t="s">
        <v>16</v>
      </c>
      <c r="B322" s="49" t="s">
        <v>442</v>
      </c>
      <c r="C322" s="54">
        <v>366.1</v>
      </c>
      <c r="D322" s="54">
        <v>369.3</v>
      </c>
      <c r="E322" s="54">
        <v>382.3</v>
      </c>
      <c r="F322" s="54"/>
      <c r="G322" s="54"/>
      <c r="H322" s="54"/>
      <c r="I322" s="75">
        <f>SUM(C322+F322)</f>
        <v>366.1</v>
      </c>
      <c r="J322" s="75">
        <f>SUM(D322+G322)</f>
        <v>369.3</v>
      </c>
      <c r="K322" s="75">
        <f>SUM(E322+H322)</f>
        <v>382.3</v>
      </c>
      <c r="L322" s="54"/>
      <c r="M322" s="54"/>
      <c r="N322" s="54"/>
      <c r="O322" s="75">
        <f>SUM(I322+L322)</f>
        <v>366.1</v>
      </c>
      <c r="P322" s="75">
        <f>SUM(J322+M322)</f>
        <v>369.3</v>
      </c>
      <c r="Q322" s="75">
        <f>SUM(K322+N322)</f>
        <v>382.3</v>
      </c>
      <c r="R322" s="54"/>
      <c r="S322" s="54"/>
      <c r="T322" s="54"/>
      <c r="U322" s="75">
        <f>SUM(O322+R322)</f>
        <v>366.1</v>
      </c>
      <c r="V322" s="75">
        <f>SUM(P322+S322)</f>
        <v>369.3</v>
      </c>
      <c r="W322" s="75">
        <f>SUM(Q322+T322)</f>
        <v>382.3</v>
      </c>
      <c r="X322" s="54"/>
      <c r="Y322" s="54"/>
      <c r="Z322" s="54"/>
      <c r="AA322" s="75">
        <f>SUM(U322+X322)</f>
        <v>366.1</v>
      </c>
      <c r="AB322" s="75">
        <f>SUM(V322+Y322)</f>
        <v>369.3</v>
      </c>
      <c r="AC322" s="75">
        <f>SUM(W322+Z322)</f>
        <v>382.3</v>
      </c>
      <c r="AD322" s="54"/>
      <c r="AE322" s="54"/>
      <c r="AF322" s="54"/>
      <c r="AG322" s="75">
        <f>SUM(AA322+AD322)</f>
        <v>366.1</v>
      </c>
      <c r="AH322" s="75">
        <f>SUM(AB322+AE322)</f>
        <v>369.3</v>
      </c>
      <c r="AI322" s="75">
        <f>SUM(AC322+AF322)</f>
        <v>382.3</v>
      </c>
    </row>
    <row r="323" spans="1:35" s="3" customFormat="1" ht="51.75" customHeight="1" hidden="1">
      <c r="A323" s="163" t="s">
        <v>136</v>
      </c>
      <c r="B323" s="49" t="s">
        <v>442</v>
      </c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</row>
    <row r="324" spans="1:35" s="3" customFormat="1" ht="53.25" customHeight="1" hidden="1">
      <c r="A324" s="163" t="s">
        <v>104</v>
      </c>
      <c r="B324" s="49" t="s">
        <v>442</v>
      </c>
      <c r="C324" s="54"/>
      <c r="D324" s="54"/>
      <c r="E324" s="54"/>
      <c r="F324" s="54"/>
      <c r="G324" s="54"/>
      <c r="H324" s="54"/>
      <c r="I324" s="68"/>
      <c r="J324" s="68"/>
      <c r="K324" s="68"/>
      <c r="L324" s="54"/>
      <c r="M324" s="54"/>
      <c r="N324" s="54"/>
      <c r="O324" s="68"/>
      <c r="P324" s="68"/>
      <c r="Q324" s="68"/>
      <c r="R324" s="54"/>
      <c r="S324" s="54"/>
      <c r="T324" s="54"/>
      <c r="U324" s="68"/>
      <c r="V324" s="68"/>
      <c r="W324" s="68"/>
      <c r="X324" s="54"/>
      <c r="Y324" s="54"/>
      <c r="Z324" s="54"/>
      <c r="AA324" s="68"/>
      <c r="AB324" s="68"/>
      <c r="AC324" s="68"/>
      <c r="AD324" s="54"/>
      <c r="AE324" s="54"/>
      <c r="AF324" s="54"/>
      <c r="AG324" s="68"/>
      <c r="AH324" s="68"/>
      <c r="AI324" s="68"/>
    </row>
    <row r="325" spans="1:35" s="3" customFormat="1" ht="68.25" customHeight="1">
      <c r="A325" s="162" t="s">
        <v>105</v>
      </c>
      <c r="B325" s="49" t="s">
        <v>442</v>
      </c>
      <c r="C325" s="54">
        <v>2497.9</v>
      </c>
      <c r="D325" s="54">
        <v>2003.4</v>
      </c>
      <c r="E325" s="54">
        <v>1998.3</v>
      </c>
      <c r="F325" s="54"/>
      <c r="G325" s="54"/>
      <c r="H325" s="54"/>
      <c r="I325" s="90">
        <f aca="true" t="shared" si="257" ref="I325:K332">SUM(C325+F325)</f>
        <v>2497.9</v>
      </c>
      <c r="J325" s="90">
        <f t="shared" si="257"/>
        <v>2003.4</v>
      </c>
      <c r="K325" s="90">
        <f t="shared" si="257"/>
        <v>1998.3</v>
      </c>
      <c r="L325" s="54"/>
      <c r="M325" s="54"/>
      <c r="N325" s="54"/>
      <c r="O325" s="90">
        <f aca="true" t="shared" si="258" ref="O325:O332">SUM(I325+L325)</f>
        <v>2497.9</v>
      </c>
      <c r="P325" s="90">
        <f aca="true" t="shared" si="259" ref="P325:P332">SUM(J325+M325)</f>
        <v>2003.4</v>
      </c>
      <c r="Q325" s="90">
        <f aca="true" t="shared" si="260" ref="Q325:Q332">SUM(K325+N325)</f>
        <v>1998.3</v>
      </c>
      <c r="R325" s="54"/>
      <c r="S325" s="54"/>
      <c r="T325" s="54"/>
      <c r="U325" s="90">
        <f aca="true" t="shared" si="261" ref="U325:U332">SUM(O325+R325)</f>
        <v>2497.9</v>
      </c>
      <c r="V325" s="90">
        <f aca="true" t="shared" si="262" ref="V325:V332">SUM(P325+S325)</f>
        <v>2003.4</v>
      </c>
      <c r="W325" s="90">
        <f aca="true" t="shared" si="263" ref="W325:W332">SUM(Q325+T325)</f>
        <v>1998.3</v>
      </c>
      <c r="X325" s="54"/>
      <c r="Y325" s="54"/>
      <c r="Z325" s="54"/>
      <c r="AA325" s="90">
        <f aca="true" t="shared" si="264" ref="AA325:AA332">SUM(U325+X325)</f>
        <v>2497.9</v>
      </c>
      <c r="AB325" s="90">
        <f aca="true" t="shared" si="265" ref="AB325:AB332">SUM(V325+Y325)</f>
        <v>2003.4</v>
      </c>
      <c r="AC325" s="90">
        <f aca="true" t="shared" si="266" ref="AC325:AC332">SUM(W325+Z325)</f>
        <v>1998.3</v>
      </c>
      <c r="AD325" s="54"/>
      <c r="AE325" s="54"/>
      <c r="AF325" s="54"/>
      <c r="AG325" s="90">
        <f aca="true" t="shared" si="267" ref="AG325:AG332">SUM(AA325+AD325)</f>
        <v>2497.9</v>
      </c>
      <c r="AH325" s="90">
        <f aca="true" t="shared" si="268" ref="AH325:AH332">SUM(AB325+AE325)</f>
        <v>2003.4</v>
      </c>
      <c r="AI325" s="90">
        <f aca="true" t="shared" si="269" ref="AI325:AI332">SUM(AC325+AF325)</f>
        <v>1998.3</v>
      </c>
    </row>
    <row r="326" spans="1:35" s="3" customFormat="1" ht="83.25" customHeight="1">
      <c r="A326" s="163" t="s">
        <v>68</v>
      </c>
      <c r="B326" s="49" t="s">
        <v>442</v>
      </c>
      <c r="C326" s="54">
        <v>7</v>
      </c>
      <c r="D326" s="54">
        <v>7</v>
      </c>
      <c r="E326" s="54">
        <v>7</v>
      </c>
      <c r="F326" s="54"/>
      <c r="G326" s="54"/>
      <c r="H326" s="54"/>
      <c r="I326" s="271">
        <f t="shared" si="257"/>
        <v>7</v>
      </c>
      <c r="J326" s="271">
        <f t="shared" si="257"/>
        <v>7</v>
      </c>
      <c r="K326" s="271">
        <f t="shared" si="257"/>
        <v>7</v>
      </c>
      <c r="L326" s="54"/>
      <c r="M326" s="54"/>
      <c r="N326" s="54"/>
      <c r="O326" s="271">
        <f t="shared" si="258"/>
        <v>7</v>
      </c>
      <c r="P326" s="271">
        <f t="shared" si="259"/>
        <v>7</v>
      </c>
      <c r="Q326" s="271">
        <f t="shared" si="260"/>
        <v>7</v>
      </c>
      <c r="R326" s="54"/>
      <c r="S326" s="54"/>
      <c r="T326" s="54"/>
      <c r="U326" s="271">
        <f t="shared" si="261"/>
        <v>7</v>
      </c>
      <c r="V326" s="271">
        <f t="shared" si="262"/>
        <v>7</v>
      </c>
      <c r="W326" s="271">
        <f t="shared" si="263"/>
        <v>7</v>
      </c>
      <c r="X326" s="54"/>
      <c r="Y326" s="54"/>
      <c r="Z326" s="54"/>
      <c r="AA326" s="271">
        <f t="shared" si="264"/>
        <v>7</v>
      </c>
      <c r="AB326" s="271">
        <f t="shared" si="265"/>
        <v>7</v>
      </c>
      <c r="AC326" s="271">
        <f t="shared" si="266"/>
        <v>7</v>
      </c>
      <c r="AD326" s="54"/>
      <c r="AE326" s="54"/>
      <c r="AF326" s="54"/>
      <c r="AG326" s="271">
        <f t="shared" si="267"/>
        <v>7</v>
      </c>
      <c r="AH326" s="271">
        <f t="shared" si="268"/>
        <v>7</v>
      </c>
      <c r="AI326" s="271">
        <f t="shared" si="269"/>
        <v>7</v>
      </c>
    </row>
    <row r="327" spans="1:35" s="3" customFormat="1" ht="15" customHeight="1" hidden="1">
      <c r="A327" s="213" t="s">
        <v>106</v>
      </c>
      <c r="B327" s="49" t="s">
        <v>442</v>
      </c>
      <c r="C327" s="54"/>
      <c r="D327" s="54"/>
      <c r="E327" s="54"/>
      <c r="F327" s="54"/>
      <c r="G327" s="54"/>
      <c r="H327" s="54"/>
      <c r="I327" s="313">
        <f t="shared" si="257"/>
        <v>0</v>
      </c>
      <c r="J327" s="313">
        <f t="shared" si="257"/>
        <v>0</v>
      </c>
      <c r="K327" s="313">
        <f t="shared" si="257"/>
        <v>0</v>
      </c>
      <c r="L327" s="54"/>
      <c r="M327" s="54"/>
      <c r="N327" s="54"/>
      <c r="O327" s="313">
        <f t="shared" si="258"/>
        <v>0</v>
      </c>
      <c r="P327" s="313">
        <f t="shared" si="259"/>
        <v>0</v>
      </c>
      <c r="Q327" s="313">
        <f t="shared" si="260"/>
        <v>0</v>
      </c>
      <c r="R327" s="54"/>
      <c r="S327" s="54"/>
      <c r="T327" s="54"/>
      <c r="U327" s="313">
        <f t="shared" si="261"/>
        <v>0</v>
      </c>
      <c r="V327" s="313">
        <f t="shared" si="262"/>
        <v>0</v>
      </c>
      <c r="W327" s="313">
        <f t="shared" si="263"/>
        <v>0</v>
      </c>
      <c r="X327" s="54"/>
      <c r="Y327" s="54"/>
      <c r="Z327" s="54"/>
      <c r="AA327" s="313">
        <f t="shared" si="264"/>
        <v>0</v>
      </c>
      <c r="AB327" s="313">
        <f t="shared" si="265"/>
        <v>0</v>
      </c>
      <c r="AC327" s="313">
        <f t="shared" si="266"/>
        <v>0</v>
      </c>
      <c r="AD327" s="54"/>
      <c r="AE327" s="54"/>
      <c r="AF327" s="54"/>
      <c r="AG327" s="313">
        <f t="shared" si="267"/>
        <v>0</v>
      </c>
      <c r="AH327" s="313">
        <f t="shared" si="268"/>
        <v>0</v>
      </c>
      <c r="AI327" s="313">
        <f t="shared" si="269"/>
        <v>0</v>
      </c>
    </row>
    <row r="328" spans="1:35" s="3" customFormat="1" ht="50.25" customHeight="1">
      <c r="A328" s="192" t="s">
        <v>134</v>
      </c>
      <c r="B328" s="49" t="s">
        <v>442</v>
      </c>
      <c r="C328" s="188">
        <v>35</v>
      </c>
      <c r="D328" s="188">
        <v>35</v>
      </c>
      <c r="E328" s="188">
        <v>35</v>
      </c>
      <c r="F328" s="188"/>
      <c r="G328" s="188"/>
      <c r="H328" s="188"/>
      <c r="I328" s="90">
        <f t="shared" si="257"/>
        <v>35</v>
      </c>
      <c r="J328" s="90">
        <f t="shared" si="257"/>
        <v>35</v>
      </c>
      <c r="K328" s="90">
        <f t="shared" si="257"/>
        <v>35</v>
      </c>
      <c r="L328" s="188"/>
      <c r="M328" s="188"/>
      <c r="N328" s="188"/>
      <c r="O328" s="90">
        <f t="shared" si="258"/>
        <v>35</v>
      </c>
      <c r="P328" s="90">
        <f t="shared" si="259"/>
        <v>35</v>
      </c>
      <c r="Q328" s="90">
        <f t="shared" si="260"/>
        <v>35</v>
      </c>
      <c r="R328" s="188"/>
      <c r="S328" s="188"/>
      <c r="T328" s="188"/>
      <c r="U328" s="90">
        <f t="shared" si="261"/>
        <v>35</v>
      </c>
      <c r="V328" s="90">
        <f t="shared" si="262"/>
        <v>35</v>
      </c>
      <c r="W328" s="90">
        <f t="shared" si="263"/>
        <v>35</v>
      </c>
      <c r="X328" s="188"/>
      <c r="Y328" s="188"/>
      <c r="Z328" s="188"/>
      <c r="AA328" s="90">
        <f t="shared" si="264"/>
        <v>35</v>
      </c>
      <c r="AB328" s="90">
        <f t="shared" si="265"/>
        <v>35</v>
      </c>
      <c r="AC328" s="90">
        <f t="shared" si="266"/>
        <v>35</v>
      </c>
      <c r="AD328" s="188"/>
      <c r="AE328" s="188"/>
      <c r="AF328" s="188"/>
      <c r="AG328" s="90">
        <f t="shared" si="267"/>
        <v>35</v>
      </c>
      <c r="AH328" s="90">
        <f t="shared" si="268"/>
        <v>35</v>
      </c>
      <c r="AI328" s="90">
        <f t="shared" si="269"/>
        <v>35</v>
      </c>
    </row>
    <row r="329" spans="1:35" s="3" customFormat="1" ht="84" customHeight="1">
      <c r="A329" s="192" t="s">
        <v>306</v>
      </c>
      <c r="B329" s="49" t="s">
        <v>442</v>
      </c>
      <c r="C329" s="66">
        <v>1739.3</v>
      </c>
      <c r="D329" s="66">
        <v>1688.4</v>
      </c>
      <c r="E329" s="66">
        <v>1612</v>
      </c>
      <c r="F329" s="66"/>
      <c r="G329" s="66"/>
      <c r="H329" s="66"/>
      <c r="I329" s="76">
        <f t="shared" si="257"/>
        <v>1739.3</v>
      </c>
      <c r="J329" s="76">
        <f t="shared" si="257"/>
        <v>1688.4</v>
      </c>
      <c r="K329" s="76">
        <f t="shared" si="257"/>
        <v>1612</v>
      </c>
      <c r="L329" s="66"/>
      <c r="M329" s="66"/>
      <c r="N329" s="66"/>
      <c r="O329" s="76">
        <f t="shared" si="258"/>
        <v>1739.3</v>
      </c>
      <c r="P329" s="76">
        <f t="shared" si="259"/>
        <v>1688.4</v>
      </c>
      <c r="Q329" s="76">
        <f t="shared" si="260"/>
        <v>1612</v>
      </c>
      <c r="R329" s="66"/>
      <c r="S329" s="66"/>
      <c r="T329" s="66"/>
      <c r="U329" s="76">
        <f t="shared" si="261"/>
        <v>1739.3</v>
      </c>
      <c r="V329" s="76">
        <f t="shared" si="262"/>
        <v>1688.4</v>
      </c>
      <c r="W329" s="76">
        <f t="shared" si="263"/>
        <v>1612</v>
      </c>
      <c r="X329" s="66"/>
      <c r="Y329" s="66"/>
      <c r="Z329" s="66"/>
      <c r="AA329" s="76">
        <f t="shared" si="264"/>
        <v>1739.3</v>
      </c>
      <c r="AB329" s="76">
        <f t="shared" si="265"/>
        <v>1688.4</v>
      </c>
      <c r="AC329" s="76">
        <f t="shared" si="266"/>
        <v>1612</v>
      </c>
      <c r="AD329" s="66"/>
      <c r="AE329" s="66"/>
      <c r="AF329" s="66"/>
      <c r="AG329" s="76">
        <f t="shared" si="267"/>
        <v>1739.3</v>
      </c>
      <c r="AH329" s="76">
        <f t="shared" si="268"/>
        <v>1688.4</v>
      </c>
      <c r="AI329" s="76">
        <f t="shared" si="269"/>
        <v>1612</v>
      </c>
    </row>
    <row r="330" spans="1:35" s="3" customFormat="1" ht="111" customHeight="1">
      <c r="A330" s="213" t="s">
        <v>346</v>
      </c>
      <c r="B330" s="49" t="s">
        <v>442</v>
      </c>
      <c r="C330" s="66">
        <v>20180.9</v>
      </c>
      <c r="D330" s="66">
        <v>26122</v>
      </c>
      <c r="E330" s="66">
        <v>27166.9</v>
      </c>
      <c r="F330" s="66"/>
      <c r="G330" s="66"/>
      <c r="H330" s="66"/>
      <c r="I330" s="90">
        <f t="shared" si="257"/>
        <v>20180.9</v>
      </c>
      <c r="J330" s="90">
        <f t="shared" si="257"/>
        <v>26122</v>
      </c>
      <c r="K330" s="90">
        <f t="shared" si="257"/>
        <v>27166.9</v>
      </c>
      <c r="L330" s="66"/>
      <c r="M330" s="66"/>
      <c r="N330" s="66"/>
      <c r="O330" s="90">
        <f t="shared" si="258"/>
        <v>20180.9</v>
      </c>
      <c r="P330" s="90">
        <f t="shared" si="259"/>
        <v>26122</v>
      </c>
      <c r="Q330" s="90">
        <f t="shared" si="260"/>
        <v>27166.9</v>
      </c>
      <c r="R330" s="66"/>
      <c r="S330" s="66"/>
      <c r="T330" s="66"/>
      <c r="U330" s="90">
        <f t="shared" si="261"/>
        <v>20180.9</v>
      </c>
      <c r="V330" s="90">
        <f t="shared" si="262"/>
        <v>26122</v>
      </c>
      <c r="W330" s="90">
        <f t="shared" si="263"/>
        <v>27166.9</v>
      </c>
      <c r="X330" s="66">
        <v>450</v>
      </c>
      <c r="Y330" s="66"/>
      <c r="Z330" s="66"/>
      <c r="AA330" s="90">
        <f t="shared" si="264"/>
        <v>20630.9</v>
      </c>
      <c r="AB330" s="90">
        <f t="shared" si="265"/>
        <v>26122</v>
      </c>
      <c r="AC330" s="90">
        <f t="shared" si="266"/>
        <v>27166.9</v>
      </c>
      <c r="AD330" s="66">
        <v>1500</v>
      </c>
      <c r="AE330" s="66"/>
      <c r="AF330" s="66"/>
      <c r="AG330" s="90">
        <f t="shared" si="267"/>
        <v>22130.9</v>
      </c>
      <c r="AH330" s="90">
        <f t="shared" si="268"/>
        <v>26122</v>
      </c>
      <c r="AI330" s="90">
        <f t="shared" si="269"/>
        <v>27166.9</v>
      </c>
    </row>
    <row r="331" spans="1:35" s="3" customFormat="1" ht="47.25">
      <c r="A331" s="167" t="s">
        <v>413</v>
      </c>
      <c r="B331" s="49" t="s">
        <v>442</v>
      </c>
      <c r="C331" s="207">
        <v>50</v>
      </c>
      <c r="D331" s="207">
        <v>52</v>
      </c>
      <c r="E331" s="207">
        <v>54.1</v>
      </c>
      <c r="F331" s="207"/>
      <c r="G331" s="207"/>
      <c r="H331" s="207"/>
      <c r="I331" s="76">
        <f t="shared" si="257"/>
        <v>50</v>
      </c>
      <c r="J331" s="76">
        <f t="shared" si="257"/>
        <v>52</v>
      </c>
      <c r="K331" s="76">
        <f t="shared" si="257"/>
        <v>54.1</v>
      </c>
      <c r="L331" s="207"/>
      <c r="M331" s="207"/>
      <c r="N331" s="207"/>
      <c r="O331" s="76">
        <f t="shared" si="258"/>
        <v>50</v>
      </c>
      <c r="P331" s="76">
        <f t="shared" si="259"/>
        <v>52</v>
      </c>
      <c r="Q331" s="76">
        <f t="shared" si="260"/>
        <v>54.1</v>
      </c>
      <c r="R331" s="207"/>
      <c r="S331" s="207"/>
      <c r="T331" s="207"/>
      <c r="U331" s="76">
        <f t="shared" si="261"/>
        <v>50</v>
      </c>
      <c r="V331" s="76">
        <f t="shared" si="262"/>
        <v>52</v>
      </c>
      <c r="W331" s="76">
        <f t="shared" si="263"/>
        <v>54.1</v>
      </c>
      <c r="X331" s="207"/>
      <c r="Y331" s="207"/>
      <c r="Z331" s="207"/>
      <c r="AA331" s="76">
        <f t="shared" si="264"/>
        <v>50</v>
      </c>
      <c r="AB331" s="76">
        <f t="shared" si="265"/>
        <v>52</v>
      </c>
      <c r="AC331" s="76">
        <f t="shared" si="266"/>
        <v>54.1</v>
      </c>
      <c r="AD331" s="207"/>
      <c r="AE331" s="207"/>
      <c r="AF331" s="207"/>
      <c r="AG331" s="76">
        <f t="shared" si="267"/>
        <v>50</v>
      </c>
      <c r="AH331" s="76">
        <f t="shared" si="268"/>
        <v>52</v>
      </c>
      <c r="AI331" s="76">
        <f t="shared" si="269"/>
        <v>54.1</v>
      </c>
    </row>
    <row r="332" spans="1:35" s="3" customFormat="1" ht="78.75" customHeight="1">
      <c r="A332" s="167" t="s">
        <v>470</v>
      </c>
      <c r="B332" s="88" t="s">
        <v>443</v>
      </c>
      <c r="C332" s="175">
        <v>2548.1</v>
      </c>
      <c r="D332" s="175">
        <v>2719.8</v>
      </c>
      <c r="E332" s="175">
        <v>2494</v>
      </c>
      <c r="F332" s="175"/>
      <c r="G332" s="175"/>
      <c r="H332" s="175">
        <v>-50.7</v>
      </c>
      <c r="I332" s="90">
        <f t="shared" si="257"/>
        <v>2548.1</v>
      </c>
      <c r="J332" s="90">
        <f t="shared" si="257"/>
        <v>2719.8</v>
      </c>
      <c r="K332" s="90">
        <f t="shared" si="257"/>
        <v>2443.3</v>
      </c>
      <c r="L332" s="175"/>
      <c r="M332" s="175"/>
      <c r="N332" s="175"/>
      <c r="O332" s="90">
        <f t="shared" si="258"/>
        <v>2548.1</v>
      </c>
      <c r="P332" s="90">
        <f t="shared" si="259"/>
        <v>2719.8</v>
      </c>
      <c r="Q332" s="90">
        <f t="shared" si="260"/>
        <v>2443.3</v>
      </c>
      <c r="R332" s="175"/>
      <c r="S332" s="175">
        <v>-626.5</v>
      </c>
      <c r="T332" s="175"/>
      <c r="U332" s="90">
        <f t="shared" si="261"/>
        <v>2548.1</v>
      </c>
      <c r="V332" s="90">
        <f t="shared" si="262"/>
        <v>2093.3</v>
      </c>
      <c r="W332" s="90">
        <f t="shared" si="263"/>
        <v>2443.3</v>
      </c>
      <c r="X332" s="175"/>
      <c r="Y332" s="175"/>
      <c r="Z332" s="175"/>
      <c r="AA332" s="90">
        <f t="shared" si="264"/>
        <v>2548.1</v>
      </c>
      <c r="AB332" s="90">
        <f t="shared" si="265"/>
        <v>2093.3</v>
      </c>
      <c r="AC332" s="90">
        <f t="shared" si="266"/>
        <v>2443.3</v>
      </c>
      <c r="AD332" s="175"/>
      <c r="AE332" s="175"/>
      <c r="AF332" s="175"/>
      <c r="AG332" s="90">
        <f t="shared" si="267"/>
        <v>2548.1</v>
      </c>
      <c r="AH332" s="90">
        <f t="shared" si="268"/>
        <v>2093.3</v>
      </c>
      <c r="AI332" s="90">
        <f t="shared" si="269"/>
        <v>2443.3</v>
      </c>
    </row>
    <row r="333" spans="1:35" s="3" customFormat="1" ht="67.5" customHeight="1" hidden="1">
      <c r="A333" s="167" t="s">
        <v>378</v>
      </c>
      <c r="B333" s="88" t="s">
        <v>444</v>
      </c>
      <c r="C333" s="207"/>
      <c r="D333" s="207"/>
      <c r="E333" s="207"/>
      <c r="F333" s="207"/>
      <c r="G333" s="207"/>
      <c r="H333" s="207"/>
      <c r="I333" s="207"/>
      <c r="J333" s="207"/>
      <c r="K333" s="207"/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  <c r="V333" s="207"/>
      <c r="W333" s="207"/>
      <c r="X333" s="207"/>
      <c r="Y333" s="207"/>
      <c r="Z333" s="207"/>
      <c r="AA333" s="207"/>
      <c r="AB333" s="207"/>
      <c r="AC333" s="207"/>
      <c r="AD333" s="207"/>
      <c r="AE333" s="207"/>
      <c r="AF333" s="207"/>
      <c r="AG333" s="207"/>
      <c r="AH333" s="207"/>
      <c r="AI333" s="207"/>
    </row>
    <row r="334" spans="1:35" s="3" customFormat="1" ht="51.75" customHeight="1">
      <c r="A334" s="162" t="s">
        <v>128</v>
      </c>
      <c r="B334" s="49" t="s">
        <v>445</v>
      </c>
      <c r="C334" s="54">
        <v>1609.1</v>
      </c>
      <c r="D334" s="54">
        <v>1626</v>
      </c>
      <c r="E334" s="54">
        <v>1691.4</v>
      </c>
      <c r="F334" s="54"/>
      <c r="G334" s="54"/>
      <c r="H334" s="54"/>
      <c r="I334" s="307">
        <f aca="true" t="shared" si="270" ref="I334:I341">SUM(C334+F334)</f>
        <v>1609.1</v>
      </c>
      <c r="J334" s="307">
        <f aca="true" t="shared" si="271" ref="J334:J341">SUM(D334+G334)</f>
        <v>1626</v>
      </c>
      <c r="K334" s="307">
        <f aca="true" t="shared" si="272" ref="K334:K341">SUM(E334+H334)</f>
        <v>1691.4</v>
      </c>
      <c r="L334" s="54"/>
      <c r="M334" s="54"/>
      <c r="N334" s="54"/>
      <c r="O334" s="307">
        <f aca="true" t="shared" si="273" ref="O334:O341">SUM(I334+L334)</f>
        <v>1609.1</v>
      </c>
      <c r="P334" s="307">
        <f aca="true" t="shared" si="274" ref="P334:P341">SUM(J334+M334)</f>
        <v>1626</v>
      </c>
      <c r="Q334" s="307">
        <f aca="true" t="shared" si="275" ref="Q334:Q341">SUM(K334+N334)</f>
        <v>1691.4</v>
      </c>
      <c r="R334" s="54"/>
      <c r="S334" s="54"/>
      <c r="T334" s="54"/>
      <c r="U334" s="307">
        <f aca="true" t="shared" si="276" ref="U334:U341">SUM(O334+R334)</f>
        <v>1609.1</v>
      </c>
      <c r="V334" s="307">
        <f aca="true" t="shared" si="277" ref="V334:V341">SUM(P334+S334)</f>
        <v>1626</v>
      </c>
      <c r="W334" s="307">
        <f aca="true" t="shared" si="278" ref="W334:W341">SUM(Q334+T334)</f>
        <v>1691.4</v>
      </c>
      <c r="X334" s="54"/>
      <c r="Y334" s="54"/>
      <c r="Z334" s="54"/>
      <c r="AA334" s="307">
        <f aca="true" t="shared" si="279" ref="AA334:AA341">SUM(U334+X334)</f>
        <v>1609.1</v>
      </c>
      <c r="AB334" s="307">
        <f aca="true" t="shared" si="280" ref="AB334:AB341">SUM(V334+Y334)</f>
        <v>1626</v>
      </c>
      <c r="AC334" s="307">
        <f aca="true" t="shared" si="281" ref="AC334:AC341">SUM(W334+Z334)</f>
        <v>1691.4</v>
      </c>
      <c r="AD334" s="54"/>
      <c r="AE334" s="54"/>
      <c r="AF334" s="54"/>
      <c r="AG334" s="307">
        <f aca="true" t="shared" si="282" ref="AG334:AG341">SUM(AA334+AD334)</f>
        <v>1609.1</v>
      </c>
      <c r="AH334" s="307">
        <f aca="true" t="shared" si="283" ref="AH334:AH341">SUM(AB334+AE334)</f>
        <v>1626</v>
      </c>
      <c r="AI334" s="307">
        <f aca="true" t="shared" si="284" ref="AI334:AI341">SUM(AC334+AF334)</f>
        <v>1691.4</v>
      </c>
    </row>
    <row r="335" spans="1:35" s="3" customFormat="1" ht="69.75" customHeight="1">
      <c r="A335" s="241" t="s">
        <v>390</v>
      </c>
      <c r="B335" s="49" t="s">
        <v>446</v>
      </c>
      <c r="C335" s="58">
        <v>9.7</v>
      </c>
      <c r="D335" s="58">
        <v>58</v>
      </c>
      <c r="E335" s="58">
        <v>4</v>
      </c>
      <c r="F335" s="58"/>
      <c r="G335" s="58"/>
      <c r="H335" s="58"/>
      <c r="I335" s="307">
        <f t="shared" si="270"/>
        <v>9.7</v>
      </c>
      <c r="J335" s="307">
        <f t="shared" si="271"/>
        <v>58</v>
      </c>
      <c r="K335" s="307">
        <f t="shared" si="272"/>
        <v>4</v>
      </c>
      <c r="L335" s="58"/>
      <c r="M335" s="58"/>
      <c r="N335" s="58"/>
      <c r="O335" s="307">
        <f t="shared" si="273"/>
        <v>9.7</v>
      </c>
      <c r="P335" s="307">
        <f t="shared" si="274"/>
        <v>58</v>
      </c>
      <c r="Q335" s="307">
        <f t="shared" si="275"/>
        <v>4</v>
      </c>
      <c r="R335" s="58"/>
      <c r="S335" s="58"/>
      <c r="T335" s="58"/>
      <c r="U335" s="307">
        <f t="shared" si="276"/>
        <v>9.7</v>
      </c>
      <c r="V335" s="307">
        <f t="shared" si="277"/>
        <v>58</v>
      </c>
      <c r="W335" s="307">
        <f t="shared" si="278"/>
        <v>4</v>
      </c>
      <c r="X335" s="58"/>
      <c r="Y335" s="58"/>
      <c r="Z335" s="58"/>
      <c r="AA335" s="307">
        <f t="shared" si="279"/>
        <v>9.7</v>
      </c>
      <c r="AB335" s="307">
        <f t="shared" si="280"/>
        <v>58</v>
      </c>
      <c r="AC335" s="307">
        <f t="shared" si="281"/>
        <v>4</v>
      </c>
      <c r="AD335" s="58"/>
      <c r="AE335" s="58"/>
      <c r="AF335" s="58"/>
      <c r="AG335" s="307">
        <f t="shared" si="282"/>
        <v>9.7</v>
      </c>
      <c r="AH335" s="307">
        <f t="shared" si="283"/>
        <v>58</v>
      </c>
      <c r="AI335" s="307">
        <f t="shared" si="284"/>
        <v>4</v>
      </c>
    </row>
    <row r="336" spans="1:35" s="3" customFormat="1" ht="69.75" customHeight="1">
      <c r="A336" s="167" t="s">
        <v>427</v>
      </c>
      <c r="B336" s="49" t="s">
        <v>149</v>
      </c>
      <c r="C336" s="58"/>
      <c r="D336" s="58"/>
      <c r="E336" s="58"/>
      <c r="F336" s="58">
        <v>19429.2</v>
      </c>
      <c r="G336" s="58">
        <v>19429.2</v>
      </c>
      <c r="H336" s="58">
        <v>19429.2</v>
      </c>
      <c r="I336" s="307">
        <f aca="true" t="shared" si="285" ref="I336:K337">SUM(C336+F336)</f>
        <v>19429.2</v>
      </c>
      <c r="J336" s="307">
        <f t="shared" si="285"/>
        <v>19429.2</v>
      </c>
      <c r="K336" s="307">
        <f t="shared" si="285"/>
        <v>19429.2</v>
      </c>
      <c r="L336" s="58"/>
      <c r="M336" s="58"/>
      <c r="N336" s="58"/>
      <c r="O336" s="307">
        <f t="shared" si="273"/>
        <v>19429.2</v>
      </c>
      <c r="P336" s="307">
        <f t="shared" si="274"/>
        <v>19429.2</v>
      </c>
      <c r="Q336" s="307">
        <f t="shared" si="275"/>
        <v>19429.2</v>
      </c>
      <c r="R336" s="58"/>
      <c r="S336" s="58"/>
      <c r="T336" s="58"/>
      <c r="U336" s="307">
        <f t="shared" si="276"/>
        <v>19429.2</v>
      </c>
      <c r="V336" s="307">
        <f t="shared" si="277"/>
        <v>19429.2</v>
      </c>
      <c r="W336" s="307">
        <f t="shared" si="278"/>
        <v>19429.2</v>
      </c>
      <c r="X336" s="58"/>
      <c r="Y336" s="58"/>
      <c r="Z336" s="58"/>
      <c r="AA336" s="307">
        <f t="shared" si="279"/>
        <v>19429.2</v>
      </c>
      <c r="AB336" s="307">
        <f t="shared" si="280"/>
        <v>19429.2</v>
      </c>
      <c r="AC336" s="307">
        <f t="shared" si="281"/>
        <v>19429.2</v>
      </c>
      <c r="AD336" s="58"/>
      <c r="AE336" s="58"/>
      <c r="AF336" s="58"/>
      <c r="AG336" s="307">
        <f t="shared" si="282"/>
        <v>19429.2</v>
      </c>
      <c r="AH336" s="307">
        <f t="shared" si="283"/>
        <v>19429.2</v>
      </c>
      <c r="AI336" s="307">
        <f t="shared" si="284"/>
        <v>19429.2</v>
      </c>
    </row>
    <row r="337" spans="1:35" s="3" customFormat="1" ht="39" customHeight="1">
      <c r="A337" s="314" t="s">
        <v>148</v>
      </c>
      <c r="B337" s="315" t="s">
        <v>150</v>
      </c>
      <c r="C337" s="58"/>
      <c r="D337" s="58"/>
      <c r="E337" s="58"/>
      <c r="F337" s="58">
        <v>311.6</v>
      </c>
      <c r="G337" s="58"/>
      <c r="H337" s="58"/>
      <c r="I337" s="307">
        <f t="shared" si="285"/>
        <v>311.6</v>
      </c>
      <c r="J337" s="307">
        <f t="shared" si="285"/>
        <v>0</v>
      </c>
      <c r="K337" s="307">
        <f t="shared" si="285"/>
        <v>0</v>
      </c>
      <c r="L337" s="58"/>
      <c r="M337" s="58"/>
      <c r="N337" s="58"/>
      <c r="O337" s="307">
        <f t="shared" si="273"/>
        <v>311.6</v>
      </c>
      <c r="P337" s="307">
        <f t="shared" si="274"/>
        <v>0</v>
      </c>
      <c r="Q337" s="307">
        <f t="shared" si="275"/>
        <v>0</v>
      </c>
      <c r="R337" s="58"/>
      <c r="S337" s="58"/>
      <c r="T337" s="58"/>
      <c r="U337" s="307">
        <f t="shared" si="276"/>
        <v>311.6</v>
      </c>
      <c r="V337" s="307">
        <f t="shared" si="277"/>
        <v>0</v>
      </c>
      <c r="W337" s="307">
        <f t="shared" si="278"/>
        <v>0</v>
      </c>
      <c r="X337" s="58"/>
      <c r="Y337" s="58"/>
      <c r="Z337" s="58"/>
      <c r="AA337" s="307">
        <f t="shared" si="279"/>
        <v>311.6</v>
      </c>
      <c r="AB337" s="307">
        <f t="shared" si="280"/>
        <v>0</v>
      </c>
      <c r="AC337" s="307">
        <f t="shared" si="281"/>
        <v>0</v>
      </c>
      <c r="AD337" s="58"/>
      <c r="AE337" s="58"/>
      <c r="AF337" s="58"/>
      <c r="AG337" s="307">
        <f t="shared" si="282"/>
        <v>311.6</v>
      </c>
      <c r="AH337" s="307">
        <f t="shared" si="283"/>
        <v>0</v>
      </c>
      <c r="AI337" s="307">
        <f t="shared" si="284"/>
        <v>0</v>
      </c>
    </row>
    <row r="338" spans="1:35" s="3" customFormat="1" ht="21" customHeight="1">
      <c r="A338" s="241" t="s">
        <v>424</v>
      </c>
      <c r="B338" s="60" t="s">
        <v>151</v>
      </c>
      <c r="C338" s="58">
        <v>4727.6</v>
      </c>
      <c r="D338" s="58">
        <v>4762.9</v>
      </c>
      <c r="E338" s="58">
        <v>4905.6</v>
      </c>
      <c r="F338" s="58"/>
      <c r="G338" s="58"/>
      <c r="H338" s="58"/>
      <c r="I338" s="307">
        <f t="shared" si="270"/>
        <v>4727.6</v>
      </c>
      <c r="J338" s="307">
        <f t="shared" si="271"/>
        <v>4762.9</v>
      </c>
      <c r="K338" s="307">
        <f t="shared" si="272"/>
        <v>4905.6</v>
      </c>
      <c r="L338" s="58"/>
      <c r="M338" s="58"/>
      <c r="N338" s="58"/>
      <c r="O338" s="307">
        <f t="shared" si="273"/>
        <v>4727.6</v>
      </c>
      <c r="P338" s="307">
        <f t="shared" si="274"/>
        <v>4762.9</v>
      </c>
      <c r="Q338" s="307">
        <f t="shared" si="275"/>
        <v>4905.6</v>
      </c>
      <c r="R338" s="58"/>
      <c r="S338" s="58"/>
      <c r="T338" s="58"/>
      <c r="U338" s="307">
        <f t="shared" si="276"/>
        <v>4727.6</v>
      </c>
      <c r="V338" s="307">
        <f t="shared" si="277"/>
        <v>4762.9</v>
      </c>
      <c r="W338" s="307">
        <f t="shared" si="278"/>
        <v>4905.6</v>
      </c>
      <c r="X338" s="58"/>
      <c r="Y338" s="58"/>
      <c r="Z338" s="58"/>
      <c r="AA338" s="307">
        <f t="shared" si="279"/>
        <v>4727.6</v>
      </c>
      <c r="AB338" s="307">
        <f t="shared" si="280"/>
        <v>4762.9</v>
      </c>
      <c r="AC338" s="307">
        <f t="shared" si="281"/>
        <v>4905.6</v>
      </c>
      <c r="AD338" s="58"/>
      <c r="AE338" s="58"/>
      <c r="AF338" s="58"/>
      <c r="AG338" s="307">
        <f t="shared" si="282"/>
        <v>4727.6</v>
      </c>
      <c r="AH338" s="307">
        <f t="shared" si="283"/>
        <v>4762.9</v>
      </c>
      <c r="AI338" s="307">
        <f t="shared" si="284"/>
        <v>4905.6</v>
      </c>
    </row>
    <row r="339" spans="1:35" s="3" customFormat="1" ht="16.5" customHeight="1">
      <c r="A339" s="135" t="s">
        <v>109</v>
      </c>
      <c r="B339" s="52" t="s">
        <v>447</v>
      </c>
      <c r="C339" s="79">
        <f aca="true" t="shared" si="286" ref="C339:H339">SUM(C340)</f>
        <v>268805.5</v>
      </c>
      <c r="D339" s="79">
        <f t="shared" si="286"/>
        <v>270142.6</v>
      </c>
      <c r="E339" s="79">
        <f t="shared" si="286"/>
        <v>276985.9</v>
      </c>
      <c r="F339" s="79">
        <f t="shared" si="286"/>
        <v>1980.2</v>
      </c>
      <c r="G339" s="79">
        <f t="shared" si="286"/>
        <v>123.4</v>
      </c>
      <c r="H339" s="79">
        <f t="shared" si="286"/>
        <v>122.2</v>
      </c>
      <c r="I339" s="25">
        <f t="shared" si="270"/>
        <v>270785.7</v>
      </c>
      <c r="J339" s="25">
        <f t="shared" si="271"/>
        <v>270266</v>
      </c>
      <c r="K339" s="25">
        <f t="shared" si="272"/>
        <v>277108.10000000003</v>
      </c>
      <c r="L339" s="79">
        <f>SUM(L340)</f>
        <v>0</v>
      </c>
      <c r="M339" s="79">
        <f>SUM(M340)</f>
        <v>0</v>
      </c>
      <c r="N339" s="79">
        <f>SUM(N340)</f>
        <v>0</v>
      </c>
      <c r="O339" s="25">
        <f t="shared" si="273"/>
        <v>270785.7</v>
      </c>
      <c r="P339" s="25">
        <f t="shared" si="274"/>
        <v>270266</v>
      </c>
      <c r="Q339" s="25">
        <f t="shared" si="275"/>
        <v>277108.10000000003</v>
      </c>
      <c r="R339" s="79">
        <f>SUM(R340)</f>
        <v>1432.1</v>
      </c>
      <c r="S339" s="79">
        <f>SUM(S340)</f>
        <v>0</v>
      </c>
      <c r="T339" s="79">
        <f>SUM(T340)</f>
        <v>0</v>
      </c>
      <c r="U339" s="25">
        <f t="shared" si="276"/>
        <v>272217.8</v>
      </c>
      <c r="V339" s="25">
        <f t="shared" si="277"/>
        <v>270266</v>
      </c>
      <c r="W339" s="25">
        <f t="shared" si="278"/>
        <v>277108.10000000003</v>
      </c>
      <c r="X339" s="79">
        <f>SUM(X340)</f>
        <v>0</v>
      </c>
      <c r="Y339" s="79">
        <f>SUM(Y340)</f>
        <v>0</v>
      </c>
      <c r="Z339" s="79">
        <f>SUM(Z340)</f>
        <v>0</v>
      </c>
      <c r="AA339" s="25">
        <f t="shared" si="279"/>
        <v>272217.8</v>
      </c>
      <c r="AB339" s="25">
        <f t="shared" si="280"/>
        <v>270266</v>
      </c>
      <c r="AC339" s="25">
        <f t="shared" si="281"/>
        <v>277108.10000000003</v>
      </c>
      <c r="AD339" s="79">
        <f>SUM(AD340)</f>
        <v>354.8</v>
      </c>
      <c r="AE339" s="79">
        <f>SUM(AE340)</f>
        <v>0</v>
      </c>
      <c r="AF339" s="79">
        <f>SUM(AF340)</f>
        <v>0</v>
      </c>
      <c r="AG339" s="25">
        <f t="shared" si="282"/>
        <v>272572.6</v>
      </c>
      <c r="AH339" s="25">
        <f t="shared" si="283"/>
        <v>270266</v>
      </c>
      <c r="AI339" s="25">
        <f t="shared" si="284"/>
        <v>277108.10000000003</v>
      </c>
    </row>
    <row r="340" spans="1:35" s="3" customFormat="1" ht="19.5" customHeight="1">
      <c r="A340" s="157" t="s">
        <v>111</v>
      </c>
      <c r="B340" s="214" t="s">
        <v>448</v>
      </c>
      <c r="C340" s="68">
        <f aca="true" t="shared" si="287" ref="C340:H340">SUM(C341+C342+C343)</f>
        <v>268805.5</v>
      </c>
      <c r="D340" s="68">
        <f t="shared" si="287"/>
        <v>270142.6</v>
      </c>
      <c r="E340" s="68">
        <f t="shared" si="287"/>
        <v>276985.9</v>
      </c>
      <c r="F340" s="68">
        <f t="shared" si="287"/>
        <v>1980.2</v>
      </c>
      <c r="G340" s="68">
        <f t="shared" si="287"/>
        <v>123.4</v>
      </c>
      <c r="H340" s="68">
        <f t="shared" si="287"/>
        <v>122.2</v>
      </c>
      <c r="I340" s="307">
        <f t="shared" si="270"/>
        <v>270785.7</v>
      </c>
      <c r="J340" s="307">
        <f t="shared" si="271"/>
        <v>270266</v>
      </c>
      <c r="K340" s="307">
        <f t="shared" si="272"/>
        <v>277108.10000000003</v>
      </c>
      <c r="L340" s="68">
        <f>SUM(L341+L342+L343)</f>
        <v>0</v>
      </c>
      <c r="M340" s="68">
        <f>SUM(M341+M342+M343)</f>
        <v>0</v>
      </c>
      <c r="N340" s="68">
        <f>SUM(N341+N342+N343)</f>
        <v>0</v>
      </c>
      <c r="O340" s="307">
        <f t="shared" si="273"/>
        <v>270785.7</v>
      </c>
      <c r="P340" s="307">
        <f t="shared" si="274"/>
        <v>270266</v>
      </c>
      <c r="Q340" s="307">
        <f t="shared" si="275"/>
        <v>277108.10000000003</v>
      </c>
      <c r="R340" s="68">
        <f>SUM(R341+R342+R343)</f>
        <v>1432.1</v>
      </c>
      <c r="S340" s="68">
        <f>SUM(S341+S342+S343)</f>
        <v>0</v>
      </c>
      <c r="T340" s="68">
        <f>SUM(T341+T342+T343)</f>
        <v>0</v>
      </c>
      <c r="U340" s="307">
        <f t="shared" si="276"/>
        <v>272217.8</v>
      </c>
      <c r="V340" s="307">
        <f t="shared" si="277"/>
        <v>270266</v>
      </c>
      <c r="W340" s="307">
        <f t="shared" si="278"/>
        <v>277108.10000000003</v>
      </c>
      <c r="X340" s="68">
        <f>SUM(X341+X342+X343)</f>
        <v>0</v>
      </c>
      <c r="Y340" s="68">
        <f>SUM(Y341+Y342+Y343)</f>
        <v>0</v>
      </c>
      <c r="Z340" s="68">
        <f>SUM(Z341+Z342+Z343)</f>
        <v>0</v>
      </c>
      <c r="AA340" s="307">
        <f t="shared" si="279"/>
        <v>272217.8</v>
      </c>
      <c r="AB340" s="307">
        <f t="shared" si="280"/>
        <v>270266</v>
      </c>
      <c r="AC340" s="307">
        <f t="shared" si="281"/>
        <v>277108.10000000003</v>
      </c>
      <c r="AD340" s="68">
        <f>SUM(AD341+AD342+AD343)</f>
        <v>354.8</v>
      </c>
      <c r="AE340" s="68">
        <f>SUM(AE341+AE342+AE343)</f>
        <v>0</v>
      </c>
      <c r="AF340" s="68">
        <f>SUM(AF341+AF342+AF343)</f>
        <v>0</v>
      </c>
      <c r="AG340" s="307">
        <f t="shared" si="282"/>
        <v>272572.6</v>
      </c>
      <c r="AH340" s="307">
        <f t="shared" si="283"/>
        <v>270266</v>
      </c>
      <c r="AI340" s="307">
        <f t="shared" si="284"/>
        <v>277108.10000000003</v>
      </c>
    </row>
    <row r="341" spans="1:35" s="3" customFormat="1" ht="40.5" customHeight="1">
      <c r="A341" s="163" t="s">
        <v>380</v>
      </c>
      <c r="B341" s="49" t="s">
        <v>448</v>
      </c>
      <c r="C341" s="54">
        <v>268805.5</v>
      </c>
      <c r="D341" s="54">
        <v>270142.6</v>
      </c>
      <c r="E341" s="54">
        <v>276985.9</v>
      </c>
      <c r="F341" s="54">
        <v>1980.2</v>
      </c>
      <c r="G341" s="54">
        <v>123.4</v>
      </c>
      <c r="H341" s="54">
        <v>122.2</v>
      </c>
      <c r="I341" s="307">
        <f t="shared" si="270"/>
        <v>270785.7</v>
      </c>
      <c r="J341" s="307">
        <f t="shared" si="271"/>
        <v>270266</v>
      </c>
      <c r="K341" s="307">
        <f t="shared" si="272"/>
        <v>277108.10000000003</v>
      </c>
      <c r="L341" s="54"/>
      <c r="M341" s="54"/>
      <c r="N341" s="54"/>
      <c r="O341" s="307">
        <f t="shared" si="273"/>
        <v>270785.7</v>
      </c>
      <c r="P341" s="307">
        <f t="shared" si="274"/>
        <v>270266</v>
      </c>
      <c r="Q341" s="307">
        <f t="shared" si="275"/>
        <v>277108.10000000003</v>
      </c>
      <c r="R341" s="54">
        <v>1432.1</v>
      </c>
      <c r="S341" s="54"/>
      <c r="T341" s="54"/>
      <c r="U341" s="307">
        <f t="shared" si="276"/>
        <v>272217.8</v>
      </c>
      <c r="V341" s="307">
        <f t="shared" si="277"/>
        <v>270266</v>
      </c>
      <c r="W341" s="307">
        <f t="shared" si="278"/>
        <v>277108.10000000003</v>
      </c>
      <c r="X341" s="54"/>
      <c r="Y341" s="54"/>
      <c r="Z341" s="54"/>
      <c r="AA341" s="307">
        <f t="shared" si="279"/>
        <v>272217.8</v>
      </c>
      <c r="AB341" s="307">
        <f t="shared" si="280"/>
        <v>270266</v>
      </c>
      <c r="AC341" s="307">
        <f t="shared" si="281"/>
        <v>277108.10000000003</v>
      </c>
      <c r="AD341" s="54">
        <v>354.8</v>
      </c>
      <c r="AE341" s="54"/>
      <c r="AF341" s="54"/>
      <c r="AG341" s="307">
        <f t="shared" si="282"/>
        <v>272572.6</v>
      </c>
      <c r="AH341" s="307">
        <f t="shared" si="283"/>
        <v>270266</v>
      </c>
      <c r="AI341" s="307">
        <f t="shared" si="284"/>
        <v>277108.10000000003</v>
      </c>
    </row>
    <row r="342" spans="1:35" s="3" customFormat="1" ht="66.75" customHeight="1" hidden="1">
      <c r="A342" s="167" t="s">
        <v>427</v>
      </c>
      <c r="B342" s="49" t="s">
        <v>112</v>
      </c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</row>
    <row r="343" spans="1:35" s="3" customFormat="1" ht="82.5" customHeight="1" hidden="1">
      <c r="A343" s="167" t="s">
        <v>191</v>
      </c>
      <c r="B343" s="49" t="s">
        <v>448</v>
      </c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</row>
    <row r="344" spans="1:35" s="3" customFormat="1" ht="20.25" customHeight="1">
      <c r="A344" s="222" t="s">
        <v>113</v>
      </c>
      <c r="B344" s="218" t="s">
        <v>449</v>
      </c>
      <c r="C344" s="219">
        <f aca="true" t="shared" si="288" ref="C344:H344">SUM(C348+C346++C345+C347)</f>
        <v>8190.7</v>
      </c>
      <c r="D344" s="219">
        <f t="shared" si="288"/>
        <v>8042.7</v>
      </c>
      <c r="E344" s="219">
        <f t="shared" si="288"/>
        <v>8316.3</v>
      </c>
      <c r="F344" s="219">
        <f t="shared" si="288"/>
        <v>0</v>
      </c>
      <c r="G344" s="219">
        <f t="shared" si="288"/>
        <v>0</v>
      </c>
      <c r="H344" s="219">
        <f t="shared" si="288"/>
        <v>0</v>
      </c>
      <c r="I344" s="19">
        <f>SUM(C344+F344)</f>
        <v>8190.7</v>
      </c>
      <c r="J344" s="19">
        <f>SUM(D344+G344)</f>
        <v>8042.7</v>
      </c>
      <c r="K344" s="19">
        <f>SUM(E344+H344)</f>
        <v>8316.3</v>
      </c>
      <c r="L344" s="219">
        <f>SUM(L348+L346++L345+L347)</f>
        <v>0</v>
      </c>
      <c r="M344" s="219">
        <f>SUM(M348+M346++M345+M347)</f>
        <v>0</v>
      </c>
      <c r="N344" s="219">
        <f>SUM(N348+N346++N345+N347)</f>
        <v>0</v>
      </c>
      <c r="O344" s="19">
        <f>SUM(I344+L344)</f>
        <v>8190.7</v>
      </c>
      <c r="P344" s="19">
        <f>SUM(J344+M344)</f>
        <v>8042.7</v>
      </c>
      <c r="Q344" s="19">
        <f>SUM(K344+N344)</f>
        <v>8316.3</v>
      </c>
      <c r="R344" s="219">
        <f>SUM(R348+R346++R345+R347)</f>
        <v>1549.1</v>
      </c>
      <c r="S344" s="219">
        <f>SUM(S348+S346++S345+S347)</f>
        <v>0</v>
      </c>
      <c r="T344" s="219">
        <f>SUM(T348+T346++T345+T347)</f>
        <v>0</v>
      </c>
      <c r="U344" s="19">
        <f>SUM(O344+R344)</f>
        <v>9739.8</v>
      </c>
      <c r="V344" s="19">
        <f>SUM(P344+S344)</f>
        <v>8042.7</v>
      </c>
      <c r="W344" s="19">
        <f>SUM(Q344+T344)</f>
        <v>8316.3</v>
      </c>
      <c r="X344" s="219">
        <f>SUM(X348+X346++X345+X347)</f>
        <v>5821</v>
      </c>
      <c r="Y344" s="219">
        <f>SUM(Y348+Y346++Y345+Y347)</f>
        <v>0</v>
      </c>
      <c r="Z344" s="219">
        <f>SUM(Z348+Z346++Z345+Z347)</f>
        <v>0</v>
      </c>
      <c r="AA344" s="19">
        <f>SUM(U344+X344)</f>
        <v>15560.8</v>
      </c>
      <c r="AB344" s="19">
        <f>SUM(V344+Y344)</f>
        <v>8042.7</v>
      </c>
      <c r="AC344" s="19">
        <f>SUM(W344+Z344)</f>
        <v>8316.3</v>
      </c>
      <c r="AD344" s="219">
        <f>SUM(AD348+AD346++AD345+AD347)</f>
        <v>1351.6</v>
      </c>
      <c r="AE344" s="219">
        <f>SUM(AE348+AE346++AE345+AE347)</f>
        <v>0</v>
      </c>
      <c r="AF344" s="219">
        <f>SUM(AF348+AF346++AF345+AF347)</f>
        <v>0</v>
      </c>
      <c r="AG344" s="19">
        <f>SUM(AA344+AD344)</f>
        <v>16912.399999999998</v>
      </c>
      <c r="AH344" s="19">
        <f>SUM(AB344+AE344)</f>
        <v>8042.7</v>
      </c>
      <c r="AI344" s="19">
        <f>SUM(AC344+AF344)</f>
        <v>8316.3</v>
      </c>
    </row>
    <row r="345" spans="1:35" s="3" customFormat="1" ht="67.5" customHeight="1">
      <c r="A345" s="303" t="s">
        <v>461</v>
      </c>
      <c r="B345" s="81" t="s">
        <v>450</v>
      </c>
      <c r="C345" s="188">
        <v>679.8</v>
      </c>
      <c r="D345" s="188">
        <v>679.8</v>
      </c>
      <c r="E345" s="188">
        <v>679.8</v>
      </c>
      <c r="F345" s="188"/>
      <c r="G345" s="188"/>
      <c r="H345" s="188"/>
      <c r="I345" s="307">
        <f aca="true" t="shared" si="289" ref="I345:I351">SUM(C345+F345)</f>
        <v>679.8</v>
      </c>
      <c r="J345" s="307">
        <f aca="true" t="shared" si="290" ref="J345:J351">SUM(D345+G345)</f>
        <v>679.8</v>
      </c>
      <c r="K345" s="307">
        <f aca="true" t="shared" si="291" ref="K345:K351">SUM(E345+H345)</f>
        <v>679.8</v>
      </c>
      <c r="L345" s="188"/>
      <c r="M345" s="188"/>
      <c r="N345" s="188"/>
      <c r="O345" s="307">
        <f aca="true" t="shared" si="292" ref="O345:O354">SUM(I345+L345)</f>
        <v>679.8</v>
      </c>
      <c r="P345" s="307">
        <f aca="true" t="shared" si="293" ref="P345:P354">SUM(J345+M345)</f>
        <v>679.8</v>
      </c>
      <c r="Q345" s="307">
        <f aca="true" t="shared" si="294" ref="Q345:Q354">SUM(K345+N345)</f>
        <v>679.8</v>
      </c>
      <c r="R345" s="188"/>
      <c r="S345" s="188"/>
      <c r="T345" s="188"/>
      <c r="U345" s="307">
        <f aca="true" t="shared" si="295" ref="U345:U354">SUM(O345+R345)</f>
        <v>679.8</v>
      </c>
      <c r="V345" s="307">
        <f aca="true" t="shared" si="296" ref="V345:V354">SUM(P345+S345)</f>
        <v>679.8</v>
      </c>
      <c r="W345" s="307">
        <f aca="true" t="shared" si="297" ref="W345:W354">SUM(Q345+T345)</f>
        <v>679.8</v>
      </c>
      <c r="X345" s="188"/>
      <c r="Y345" s="188"/>
      <c r="Z345" s="188"/>
      <c r="AA345" s="307">
        <f aca="true" t="shared" si="298" ref="AA345:AA354">SUM(U345+X345)</f>
        <v>679.8</v>
      </c>
      <c r="AB345" s="307">
        <f aca="true" t="shared" si="299" ref="AB345:AB354">SUM(V345+Y345)</f>
        <v>679.8</v>
      </c>
      <c r="AC345" s="307">
        <f aca="true" t="shared" si="300" ref="AC345:AC354">SUM(W345+Z345)</f>
        <v>679.8</v>
      </c>
      <c r="AD345" s="188"/>
      <c r="AE345" s="188"/>
      <c r="AF345" s="188"/>
      <c r="AG345" s="307">
        <f aca="true" t="shared" si="301" ref="AG345:AG354">SUM(AA345+AD345)</f>
        <v>679.8</v>
      </c>
      <c r="AH345" s="307">
        <f aca="true" t="shared" si="302" ref="AH345:AH354">SUM(AB345+AE345)</f>
        <v>679.8</v>
      </c>
      <c r="AI345" s="307">
        <f aca="true" t="shared" si="303" ref="AI345:AI354">SUM(AC345+AF345)</f>
        <v>679.8</v>
      </c>
    </row>
    <row r="346" spans="1:35" s="3" customFormat="1" ht="40.5" customHeight="1" hidden="1">
      <c r="A346" s="246" t="s">
        <v>355</v>
      </c>
      <c r="B346" s="247" t="s">
        <v>354</v>
      </c>
      <c r="C346" s="177"/>
      <c r="D346" s="177"/>
      <c r="E346" s="177"/>
      <c r="F346" s="177"/>
      <c r="G346" s="177"/>
      <c r="H346" s="177"/>
      <c r="I346" s="307">
        <f t="shared" si="289"/>
        <v>0</v>
      </c>
      <c r="J346" s="307">
        <f t="shared" si="290"/>
        <v>0</v>
      </c>
      <c r="K346" s="307">
        <f t="shared" si="291"/>
        <v>0</v>
      </c>
      <c r="L346" s="177"/>
      <c r="M346" s="177"/>
      <c r="N346" s="177"/>
      <c r="O346" s="307">
        <f t="shared" si="292"/>
        <v>0</v>
      </c>
      <c r="P346" s="307">
        <f t="shared" si="293"/>
        <v>0</v>
      </c>
      <c r="Q346" s="307">
        <f t="shared" si="294"/>
        <v>0</v>
      </c>
      <c r="R346" s="177"/>
      <c r="S346" s="177"/>
      <c r="T346" s="177"/>
      <c r="U346" s="307">
        <f t="shared" si="295"/>
        <v>0</v>
      </c>
      <c r="V346" s="307">
        <f t="shared" si="296"/>
        <v>0</v>
      </c>
      <c r="W346" s="307">
        <f t="shared" si="297"/>
        <v>0</v>
      </c>
      <c r="X346" s="177"/>
      <c r="Y346" s="177"/>
      <c r="Z346" s="177"/>
      <c r="AA346" s="307">
        <f t="shared" si="298"/>
        <v>0</v>
      </c>
      <c r="AB346" s="307">
        <f t="shared" si="299"/>
        <v>0</v>
      </c>
      <c r="AC346" s="307">
        <f t="shared" si="300"/>
        <v>0</v>
      </c>
      <c r="AD346" s="177"/>
      <c r="AE346" s="177"/>
      <c r="AF346" s="177"/>
      <c r="AG346" s="307">
        <f t="shared" si="301"/>
        <v>0</v>
      </c>
      <c r="AH346" s="307">
        <f t="shared" si="302"/>
        <v>0</v>
      </c>
      <c r="AI346" s="307">
        <f t="shared" si="303"/>
        <v>0</v>
      </c>
    </row>
    <row r="347" spans="1:35" s="3" customFormat="1" ht="27.75" customHeight="1" hidden="1">
      <c r="A347" s="248" t="s">
        <v>460</v>
      </c>
      <c r="B347" s="247" t="s">
        <v>393</v>
      </c>
      <c r="C347" s="66"/>
      <c r="D347" s="66"/>
      <c r="E347" s="66"/>
      <c r="F347" s="66"/>
      <c r="G347" s="66"/>
      <c r="H347" s="66"/>
      <c r="I347" s="307">
        <f t="shared" si="289"/>
        <v>0</v>
      </c>
      <c r="J347" s="307">
        <f t="shared" si="290"/>
        <v>0</v>
      </c>
      <c r="K347" s="307">
        <f t="shared" si="291"/>
        <v>0</v>
      </c>
      <c r="L347" s="66"/>
      <c r="M347" s="66"/>
      <c r="N347" s="66"/>
      <c r="O347" s="307">
        <f t="shared" si="292"/>
        <v>0</v>
      </c>
      <c r="P347" s="307">
        <f t="shared" si="293"/>
        <v>0</v>
      </c>
      <c r="Q347" s="307">
        <f t="shared" si="294"/>
        <v>0</v>
      </c>
      <c r="R347" s="66"/>
      <c r="S347" s="66"/>
      <c r="T347" s="66"/>
      <c r="U347" s="307">
        <f t="shared" si="295"/>
        <v>0</v>
      </c>
      <c r="V347" s="307">
        <f t="shared" si="296"/>
        <v>0</v>
      </c>
      <c r="W347" s="307">
        <f t="shared" si="297"/>
        <v>0</v>
      </c>
      <c r="X347" s="66"/>
      <c r="Y347" s="66"/>
      <c r="Z347" s="66"/>
      <c r="AA347" s="307">
        <f t="shared" si="298"/>
        <v>0</v>
      </c>
      <c r="AB347" s="307">
        <f t="shared" si="299"/>
        <v>0</v>
      </c>
      <c r="AC347" s="307">
        <f t="shared" si="300"/>
        <v>0</v>
      </c>
      <c r="AD347" s="66"/>
      <c r="AE347" s="66"/>
      <c r="AF347" s="66"/>
      <c r="AG347" s="307">
        <f t="shared" si="301"/>
        <v>0</v>
      </c>
      <c r="AH347" s="307">
        <f t="shared" si="302"/>
        <v>0</v>
      </c>
      <c r="AI347" s="307">
        <f t="shared" si="303"/>
        <v>0</v>
      </c>
    </row>
    <row r="348" spans="1:35" s="3" customFormat="1" ht="18.75" customHeight="1">
      <c r="A348" s="135" t="s">
        <v>99</v>
      </c>
      <c r="B348" s="52" t="s">
        <v>451</v>
      </c>
      <c r="C348" s="242">
        <f aca="true" t="shared" si="304" ref="C348:H348">SUM(C349)</f>
        <v>7510.9</v>
      </c>
      <c r="D348" s="242">
        <f t="shared" si="304"/>
        <v>7362.9</v>
      </c>
      <c r="E348" s="242">
        <f t="shared" si="304"/>
        <v>7636.5</v>
      </c>
      <c r="F348" s="242">
        <f t="shared" si="304"/>
        <v>0</v>
      </c>
      <c r="G348" s="242">
        <f t="shared" si="304"/>
        <v>0</v>
      </c>
      <c r="H348" s="242">
        <f t="shared" si="304"/>
        <v>0</v>
      </c>
      <c r="I348" s="25">
        <f t="shared" si="289"/>
        <v>7510.9</v>
      </c>
      <c r="J348" s="25">
        <f t="shared" si="290"/>
        <v>7362.9</v>
      </c>
      <c r="K348" s="25">
        <f t="shared" si="291"/>
        <v>7636.5</v>
      </c>
      <c r="L348" s="242">
        <f>SUM(L349)</f>
        <v>0</v>
      </c>
      <c r="M348" s="242">
        <f>SUM(M349)</f>
        <v>0</v>
      </c>
      <c r="N348" s="242">
        <f>SUM(N349)</f>
        <v>0</v>
      </c>
      <c r="O348" s="25">
        <f t="shared" si="292"/>
        <v>7510.9</v>
      </c>
      <c r="P348" s="25">
        <f t="shared" si="293"/>
        <v>7362.9</v>
      </c>
      <c r="Q348" s="25">
        <f t="shared" si="294"/>
        <v>7636.5</v>
      </c>
      <c r="R348" s="242">
        <f>SUM(R349)</f>
        <v>1549.1</v>
      </c>
      <c r="S348" s="242">
        <f>SUM(S349)</f>
        <v>0</v>
      </c>
      <c r="T348" s="242">
        <f>SUM(T349)</f>
        <v>0</v>
      </c>
      <c r="U348" s="25">
        <f t="shared" si="295"/>
        <v>9060</v>
      </c>
      <c r="V348" s="25">
        <f t="shared" si="296"/>
        <v>7362.9</v>
      </c>
      <c r="W348" s="25">
        <f t="shared" si="297"/>
        <v>7636.5</v>
      </c>
      <c r="X348" s="242">
        <f>SUM(X349)</f>
        <v>5821</v>
      </c>
      <c r="Y348" s="242">
        <f>SUM(Y349)</f>
        <v>0</v>
      </c>
      <c r="Z348" s="242">
        <f>SUM(Z349)</f>
        <v>0</v>
      </c>
      <c r="AA348" s="25">
        <f t="shared" si="298"/>
        <v>14881</v>
      </c>
      <c r="AB348" s="25">
        <f t="shared" si="299"/>
        <v>7362.9</v>
      </c>
      <c r="AC348" s="25">
        <f t="shared" si="300"/>
        <v>7636.5</v>
      </c>
      <c r="AD348" s="242">
        <f>SUM(AD349)</f>
        <v>1351.6</v>
      </c>
      <c r="AE348" s="242">
        <f>SUM(AE349)</f>
        <v>0</v>
      </c>
      <c r="AF348" s="242">
        <f>SUM(AF349)</f>
        <v>0</v>
      </c>
      <c r="AG348" s="25">
        <f t="shared" si="301"/>
        <v>16232.6</v>
      </c>
      <c r="AH348" s="25">
        <f t="shared" si="302"/>
        <v>7362.9</v>
      </c>
      <c r="AI348" s="25">
        <f t="shared" si="303"/>
        <v>7636.5</v>
      </c>
    </row>
    <row r="349" spans="1:35" s="216" customFormat="1" ht="34.5" customHeight="1">
      <c r="A349" s="215" t="s">
        <v>389</v>
      </c>
      <c r="B349" s="72" t="s">
        <v>452</v>
      </c>
      <c r="C349" s="54">
        <f aca="true" t="shared" si="305" ref="C349:H349">SUM(C350:C362)</f>
        <v>7510.9</v>
      </c>
      <c r="D349" s="54">
        <f t="shared" si="305"/>
        <v>7362.9</v>
      </c>
      <c r="E349" s="54">
        <f t="shared" si="305"/>
        <v>7636.5</v>
      </c>
      <c r="F349" s="54">
        <f t="shared" si="305"/>
        <v>0</v>
      </c>
      <c r="G349" s="54">
        <f t="shared" si="305"/>
        <v>0</v>
      </c>
      <c r="H349" s="54">
        <f t="shared" si="305"/>
        <v>0</v>
      </c>
      <c r="I349" s="307">
        <f t="shared" si="289"/>
        <v>7510.9</v>
      </c>
      <c r="J349" s="307">
        <f t="shared" si="290"/>
        <v>7362.9</v>
      </c>
      <c r="K349" s="307">
        <f t="shared" si="291"/>
        <v>7636.5</v>
      </c>
      <c r="L349" s="54">
        <f>SUM(L350:L362)</f>
        <v>0</v>
      </c>
      <c r="M349" s="54">
        <f>SUM(M350:M362)</f>
        <v>0</v>
      </c>
      <c r="N349" s="54">
        <f>SUM(N350:N362)</f>
        <v>0</v>
      </c>
      <c r="O349" s="307">
        <f t="shared" si="292"/>
        <v>7510.9</v>
      </c>
      <c r="P349" s="307">
        <f t="shared" si="293"/>
        <v>7362.9</v>
      </c>
      <c r="Q349" s="307">
        <f t="shared" si="294"/>
        <v>7636.5</v>
      </c>
      <c r="R349" s="54">
        <f>SUM(R350:R362)</f>
        <v>1549.1</v>
      </c>
      <c r="S349" s="54">
        <f>SUM(S350:S362)</f>
        <v>0</v>
      </c>
      <c r="T349" s="54">
        <f>SUM(T350:T362)</f>
        <v>0</v>
      </c>
      <c r="U349" s="307">
        <f t="shared" si="295"/>
        <v>9060</v>
      </c>
      <c r="V349" s="307">
        <f t="shared" si="296"/>
        <v>7362.9</v>
      </c>
      <c r="W349" s="307">
        <f t="shared" si="297"/>
        <v>7636.5</v>
      </c>
      <c r="X349" s="54">
        <f>SUM(X350:X365)</f>
        <v>5821</v>
      </c>
      <c r="Y349" s="54">
        <f>SUM(Y350:Y365)</f>
        <v>0</v>
      </c>
      <c r="Z349" s="54">
        <f>SUM(Z350:Z365)</f>
        <v>0</v>
      </c>
      <c r="AA349" s="307">
        <f t="shared" si="298"/>
        <v>14881</v>
      </c>
      <c r="AB349" s="307">
        <f t="shared" si="299"/>
        <v>7362.9</v>
      </c>
      <c r="AC349" s="307">
        <f t="shared" si="300"/>
        <v>7636.5</v>
      </c>
      <c r="AD349" s="54">
        <f>SUM(AD350:AD366)</f>
        <v>1351.6</v>
      </c>
      <c r="AE349" s="54">
        <f>SUM(AE350:AE366)</f>
        <v>0</v>
      </c>
      <c r="AF349" s="54">
        <f>SUM(AF350:AF366)</f>
        <v>0</v>
      </c>
      <c r="AG349" s="307">
        <f t="shared" si="301"/>
        <v>16232.6</v>
      </c>
      <c r="AH349" s="307">
        <f t="shared" si="302"/>
        <v>7362.9</v>
      </c>
      <c r="AI349" s="307">
        <f t="shared" si="303"/>
        <v>7636.5</v>
      </c>
    </row>
    <row r="350" spans="1:35" s="3" customFormat="1" ht="36" customHeight="1" hidden="1">
      <c r="A350" s="163" t="s">
        <v>90</v>
      </c>
      <c r="B350" s="49" t="s">
        <v>119</v>
      </c>
      <c r="C350" s="54"/>
      <c r="D350" s="54"/>
      <c r="E350" s="54"/>
      <c r="F350" s="54"/>
      <c r="G350" s="54"/>
      <c r="H350" s="54"/>
      <c r="I350" s="307">
        <f t="shared" si="289"/>
        <v>0</v>
      </c>
      <c r="J350" s="307">
        <f t="shared" si="290"/>
        <v>0</v>
      </c>
      <c r="K350" s="307">
        <f t="shared" si="291"/>
        <v>0</v>
      </c>
      <c r="L350" s="54"/>
      <c r="M350" s="54"/>
      <c r="N350" s="54"/>
      <c r="O350" s="307">
        <f t="shared" si="292"/>
        <v>0</v>
      </c>
      <c r="P350" s="307">
        <f t="shared" si="293"/>
        <v>0</v>
      </c>
      <c r="Q350" s="307">
        <f t="shared" si="294"/>
        <v>0</v>
      </c>
      <c r="R350" s="54"/>
      <c r="S350" s="54"/>
      <c r="T350" s="54"/>
      <c r="U350" s="307">
        <f t="shared" si="295"/>
        <v>0</v>
      </c>
      <c r="V350" s="307">
        <f t="shared" si="296"/>
        <v>0</v>
      </c>
      <c r="W350" s="307">
        <f t="shared" si="297"/>
        <v>0</v>
      </c>
      <c r="X350" s="54"/>
      <c r="Y350" s="54"/>
      <c r="Z350" s="54"/>
      <c r="AA350" s="307">
        <f t="shared" si="298"/>
        <v>0</v>
      </c>
      <c r="AB350" s="307">
        <f t="shared" si="299"/>
        <v>0</v>
      </c>
      <c r="AC350" s="307">
        <f t="shared" si="300"/>
        <v>0</v>
      </c>
      <c r="AD350" s="54"/>
      <c r="AE350" s="54"/>
      <c r="AF350" s="54"/>
      <c r="AG350" s="307">
        <f t="shared" si="301"/>
        <v>0</v>
      </c>
      <c r="AH350" s="307">
        <f t="shared" si="302"/>
        <v>0</v>
      </c>
      <c r="AI350" s="307">
        <f t="shared" si="303"/>
        <v>0</v>
      </c>
    </row>
    <row r="351" spans="1:35" s="3" customFormat="1" ht="69.75" customHeight="1">
      <c r="A351" s="163" t="s">
        <v>347</v>
      </c>
      <c r="B351" s="72" t="s">
        <v>452</v>
      </c>
      <c r="C351" s="54">
        <v>544</v>
      </c>
      <c r="D351" s="54">
        <v>489.6</v>
      </c>
      <c r="E351" s="54">
        <v>489.6</v>
      </c>
      <c r="F351" s="54"/>
      <c r="G351" s="54"/>
      <c r="H351" s="54"/>
      <c r="I351" s="307">
        <f t="shared" si="289"/>
        <v>544</v>
      </c>
      <c r="J351" s="307">
        <f t="shared" si="290"/>
        <v>489.6</v>
      </c>
      <c r="K351" s="307">
        <f t="shared" si="291"/>
        <v>489.6</v>
      </c>
      <c r="L351" s="54"/>
      <c r="M351" s="54"/>
      <c r="N351" s="54"/>
      <c r="O351" s="307">
        <f t="shared" si="292"/>
        <v>544</v>
      </c>
      <c r="P351" s="307">
        <f t="shared" si="293"/>
        <v>489.6</v>
      </c>
      <c r="Q351" s="307">
        <f t="shared" si="294"/>
        <v>489.6</v>
      </c>
      <c r="R351" s="54"/>
      <c r="S351" s="54"/>
      <c r="T351" s="54"/>
      <c r="U351" s="307">
        <f t="shared" si="295"/>
        <v>544</v>
      </c>
      <c r="V351" s="307">
        <f t="shared" si="296"/>
        <v>489.6</v>
      </c>
      <c r="W351" s="307">
        <f t="shared" si="297"/>
        <v>489.6</v>
      </c>
      <c r="X351" s="54"/>
      <c r="Y351" s="54"/>
      <c r="Z351" s="54"/>
      <c r="AA351" s="307">
        <f t="shared" si="298"/>
        <v>544</v>
      </c>
      <c r="AB351" s="307">
        <f t="shared" si="299"/>
        <v>489.6</v>
      </c>
      <c r="AC351" s="307">
        <f t="shared" si="300"/>
        <v>489.6</v>
      </c>
      <c r="AD351" s="54"/>
      <c r="AE351" s="54"/>
      <c r="AF351" s="54"/>
      <c r="AG351" s="307">
        <f t="shared" si="301"/>
        <v>544</v>
      </c>
      <c r="AH351" s="307">
        <f t="shared" si="302"/>
        <v>489.6</v>
      </c>
      <c r="AI351" s="307">
        <f t="shared" si="303"/>
        <v>489.6</v>
      </c>
    </row>
    <row r="352" spans="1:35" s="3" customFormat="1" ht="61.5" customHeight="1">
      <c r="A352" s="162" t="s">
        <v>420</v>
      </c>
      <c r="B352" s="72" t="s">
        <v>452</v>
      </c>
      <c r="C352" s="54">
        <v>363.1</v>
      </c>
      <c r="D352" s="54">
        <v>5</v>
      </c>
      <c r="E352" s="54">
        <v>5.1</v>
      </c>
      <c r="F352" s="54"/>
      <c r="G352" s="54"/>
      <c r="H352" s="54"/>
      <c r="I352" s="307">
        <f aca="true" t="shared" si="306" ref="I352:K354">SUM(C352+F352)</f>
        <v>363.1</v>
      </c>
      <c r="J352" s="307">
        <f t="shared" si="306"/>
        <v>5</v>
      </c>
      <c r="K352" s="307">
        <f t="shared" si="306"/>
        <v>5.1</v>
      </c>
      <c r="L352" s="54"/>
      <c r="M352" s="54"/>
      <c r="N352" s="54"/>
      <c r="O352" s="307">
        <f t="shared" si="292"/>
        <v>363.1</v>
      </c>
      <c r="P352" s="307">
        <f t="shared" si="293"/>
        <v>5</v>
      </c>
      <c r="Q352" s="307">
        <f t="shared" si="294"/>
        <v>5.1</v>
      </c>
      <c r="R352" s="54">
        <v>748.9</v>
      </c>
      <c r="S352" s="54"/>
      <c r="T352" s="54"/>
      <c r="U352" s="307">
        <f t="shared" si="295"/>
        <v>1112</v>
      </c>
      <c r="V352" s="307">
        <f t="shared" si="296"/>
        <v>5</v>
      </c>
      <c r="W352" s="307">
        <f t="shared" si="297"/>
        <v>5.1</v>
      </c>
      <c r="X352" s="54"/>
      <c r="Y352" s="54"/>
      <c r="Z352" s="54"/>
      <c r="AA352" s="307">
        <f t="shared" si="298"/>
        <v>1112</v>
      </c>
      <c r="AB352" s="307">
        <f t="shared" si="299"/>
        <v>5</v>
      </c>
      <c r="AC352" s="307">
        <f t="shared" si="300"/>
        <v>5.1</v>
      </c>
      <c r="AD352" s="54"/>
      <c r="AE352" s="54"/>
      <c r="AF352" s="54"/>
      <c r="AG352" s="307">
        <f t="shared" si="301"/>
        <v>1112</v>
      </c>
      <c r="AH352" s="307">
        <f t="shared" si="302"/>
        <v>5</v>
      </c>
      <c r="AI352" s="307">
        <f t="shared" si="303"/>
        <v>5.1</v>
      </c>
    </row>
    <row r="353" spans="1:35" s="3" customFormat="1" ht="117.75" customHeight="1">
      <c r="A353" s="162" t="s">
        <v>414</v>
      </c>
      <c r="B353" s="72" t="s">
        <v>452</v>
      </c>
      <c r="C353" s="54">
        <v>22.9</v>
      </c>
      <c r="D353" s="54">
        <v>24.1</v>
      </c>
      <c r="E353" s="54">
        <v>23.9</v>
      </c>
      <c r="F353" s="54"/>
      <c r="G353" s="54"/>
      <c r="H353" s="54"/>
      <c r="I353" s="307">
        <f t="shared" si="306"/>
        <v>22.9</v>
      </c>
      <c r="J353" s="307">
        <f t="shared" si="306"/>
        <v>24.1</v>
      </c>
      <c r="K353" s="307">
        <f t="shared" si="306"/>
        <v>23.9</v>
      </c>
      <c r="L353" s="54"/>
      <c r="M353" s="54"/>
      <c r="N353" s="54"/>
      <c r="O353" s="307">
        <f t="shared" si="292"/>
        <v>22.9</v>
      </c>
      <c r="P353" s="307">
        <f t="shared" si="293"/>
        <v>24.1</v>
      </c>
      <c r="Q353" s="307">
        <f t="shared" si="294"/>
        <v>23.9</v>
      </c>
      <c r="R353" s="54"/>
      <c r="S353" s="54"/>
      <c r="T353" s="54"/>
      <c r="U353" s="307">
        <f t="shared" si="295"/>
        <v>22.9</v>
      </c>
      <c r="V353" s="307">
        <f t="shared" si="296"/>
        <v>24.1</v>
      </c>
      <c r="W353" s="307">
        <f t="shared" si="297"/>
        <v>23.9</v>
      </c>
      <c r="X353" s="54"/>
      <c r="Y353" s="54"/>
      <c r="Z353" s="54"/>
      <c r="AA353" s="307">
        <f t="shared" si="298"/>
        <v>22.9</v>
      </c>
      <c r="AB353" s="307">
        <f t="shared" si="299"/>
        <v>24.1</v>
      </c>
      <c r="AC353" s="307">
        <f t="shared" si="300"/>
        <v>23.9</v>
      </c>
      <c r="AD353" s="54"/>
      <c r="AE353" s="54"/>
      <c r="AF353" s="54"/>
      <c r="AG353" s="307">
        <f t="shared" si="301"/>
        <v>22.9</v>
      </c>
      <c r="AH353" s="307">
        <f t="shared" si="302"/>
        <v>24.1</v>
      </c>
      <c r="AI353" s="307">
        <f t="shared" si="303"/>
        <v>23.9</v>
      </c>
    </row>
    <row r="354" spans="1:35" s="3" customFormat="1" ht="73.5" customHeight="1">
      <c r="A354" s="162" t="s">
        <v>421</v>
      </c>
      <c r="B354" s="224" t="s">
        <v>452</v>
      </c>
      <c r="C354" s="54">
        <v>6580.9</v>
      </c>
      <c r="D354" s="54">
        <v>6844.2</v>
      </c>
      <c r="E354" s="54">
        <v>7117.9</v>
      </c>
      <c r="F354" s="54"/>
      <c r="G354" s="54"/>
      <c r="H354" s="54"/>
      <c r="I354" s="307">
        <f t="shared" si="306"/>
        <v>6580.9</v>
      </c>
      <c r="J354" s="307">
        <f t="shared" si="306"/>
        <v>6844.2</v>
      </c>
      <c r="K354" s="307">
        <f t="shared" si="306"/>
        <v>7117.9</v>
      </c>
      <c r="L354" s="54"/>
      <c r="M354" s="54"/>
      <c r="N354" s="54"/>
      <c r="O354" s="307">
        <f t="shared" si="292"/>
        <v>6580.9</v>
      </c>
      <c r="P354" s="307">
        <f t="shared" si="293"/>
        <v>6844.2</v>
      </c>
      <c r="Q354" s="307">
        <f t="shared" si="294"/>
        <v>7117.9</v>
      </c>
      <c r="R354" s="54"/>
      <c r="S354" s="54"/>
      <c r="T354" s="54"/>
      <c r="U354" s="307">
        <f t="shared" si="295"/>
        <v>6580.9</v>
      </c>
      <c r="V354" s="307">
        <f t="shared" si="296"/>
        <v>6844.2</v>
      </c>
      <c r="W354" s="307">
        <f t="shared" si="297"/>
        <v>7117.9</v>
      </c>
      <c r="X354" s="54"/>
      <c r="Y354" s="54"/>
      <c r="Z354" s="54"/>
      <c r="AA354" s="307">
        <f t="shared" si="298"/>
        <v>6580.9</v>
      </c>
      <c r="AB354" s="307">
        <f t="shared" si="299"/>
        <v>6844.2</v>
      </c>
      <c r="AC354" s="307">
        <f t="shared" si="300"/>
        <v>7117.9</v>
      </c>
      <c r="AD354" s="54"/>
      <c r="AE354" s="54"/>
      <c r="AF354" s="54"/>
      <c r="AG354" s="307">
        <f t="shared" si="301"/>
        <v>6580.9</v>
      </c>
      <c r="AH354" s="307">
        <f t="shared" si="302"/>
        <v>6844.2</v>
      </c>
      <c r="AI354" s="307">
        <f t="shared" si="303"/>
        <v>7117.9</v>
      </c>
    </row>
    <row r="355" spans="1:35" s="3" customFormat="1" ht="81" customHeight="1" hidden="1">
      <c r="A355" s="162" t="s">
        <v>120</v>
      </c>
      <c r="B355" s="60" t="s">
        <v>452</v>
      </c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</row>
    <row r="356" spans="1:35" s="3" customFormat="1" ht="83.25" customHeight="1" hidden="1">
      <c r="A356" s="163" t="s">
        <v>430</v>
      </c>
      <c r="B356" s="224" t="s">
        <v>452</v>
      </c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</row>
    <row r="357" spans="1:35" s="3" customFormat="1" ht="99" customHeight="1" hidden="1">
      <c r="A357" s="162" t="s">
        <v>131</v>
      </c>
      <c r="B357" s="224" t="s">
        <v>452</v>
      </c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</row>
    <row r="358" spans="1:35" s="3" customFormat="1" ht="54.75" customHeight="1" hidden="1">
      <c r="A358" s="162" t="s">
        <v>431</v>
      </c>
      <c r="B358" s="224" t="s">
        <v>452</v>
      </c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  <c r="AA358" s="188"/>
      <c r="AB358" s="188"/>
      <c r="AC358" s="188"/>
      <c r="AD358" s="188"/>
      <c r="AE358" s="188"/>
      <c r="AF358" s="188"/>
      <c r="AG358" s="188"/>
      <c r="AH358" s="188"/>
      <c r="AI358" s="188"/>
    </row>
    <row r="359" spans="1:35" s="3" customFormat="1" ht="102" customHeight="1" hidden="1">
      <c r="A359" s="162" t="s">
        <v>432</v>
      </c>
      <c r="B359" s="224" t="s">
        <v>452</v>
      </c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</row>
    <row r="360" spans="1:35" s="3" customFormat="1" ht="18.75" customHeight="1">
      <c r="A360" s="162" t="s">
        <v>386</v>
      </c>
      <c r="B360" s="60" t="s">
        <v>452</v>
      </c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>
        <v>800.2</v>
      </c>
      <c r="S360" s="188"/>
      <c r="T360" s="188"/>
      <c r="U360" s="307">
        <f>SUM(O360+R360)</f>
        <v>800.2</v>
      </c>
      <c r="V360" s="307">
        <f>SUM(P360+S360)</f>
        <v>0</v>
      </c>
      <c r="W360" s="307">
        <f>SUM(Q360+T360)</f>
        <v>0</v>
      </c>
      <c r="X360" s="188"/>
      <c r="Y360" s="188"/>
      <c r="Z360" s="188"/>
      <c r="AA360" s="307">
        <f>SUM(U360+X360)</f>
        <v>800.2</v>
      </c>
      <c r="AB360" s="307">
        <f>SUM(V360+Y360)</f>
        <v>0</v>
      </c>
      <c r="AC360" s="307">
        <f>SUM(W360+Z360)</f>
        <v>0</v>
      </c>
      <c r="AD360" s="188"/>
      <c r="AE360" s="188"/>
      <c r="AF360" s="188"/>
      <c r="AG360" s="307">
        <f>SUM(AA360+AD360)</f>
        <v>800.2</v>
      </c>
      <c r="AH360" s="307">
        <f>SUM(AB360+AE360)</f>
        <v>0</v>
      </c>
      <c r="AI360" s="307">
        <f>SUM(AC360+AF360)</f>
        <v>0</v>
      </c>
    </row>
    <row r="361" spans="1:35" s="3" customFormat="1" ht="64.5" customHeight="1" hidden="1">
      <c r="A361" s="256" t="s">
        <v>387</v>
      </c>
      <c r="B361" s="179" t="s">
        <v>452</v>
      </c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</row>
    <row r="362" spans="1:35" s="3" customFormat="1" ht="64.5" customHeight="1" hidden="1">
      <c r="A362" s="277" t="s">
        <v>487</v>
      </c>
      <c r="B362" s="82" t="s">
        <v>452</v>
      </c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</row>
    <row r="363" spans="1:35" s="3" customFormat="1" ht="110.25" customHeight="1" hidden="1">
      <c r="A363" s="278" t="s">
        <v>60</v>
      </c>
      <c r="B363" s="82" t="s">
        <v>452</v>
      </c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</row>
    <row r="364" spans="1:35" s="3" customFormat="1" ht="69.75" customHeight="1">
      <c r="A364" s="323" t="s">
        <v>225</v>
      </c>
      <c r="B364" s="81" t="s">
        <v>452</v>
      </c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>
        <v>2900</v>
      </c>
      <c r="Y364" s="177"/>
      <c r="Z364" s="177"/>
      <c r="AA364" s="307">
        <f aca="true" t="shared" si="307" ref="AA364:AC367">SUM(U364+X364)</f>
        <v>2900</v>
      </c>
      <c r="AB364" s="307">
        <f t="shared" si="307"/>
        <v>0</v>
      </c>
      <c r="AC364" s="307">
        <f t="shared" si="307"/>
        <v>0</v>
      </c>
      <c r="AD364" s="177"/>
      <c r="AE364" s="177"/>
      <c r="AF364" s="177"/>
      <c r="AG364" s="307">
        <f aca="true" t="shared" si="308" ref="AG364:AI367">SUM(AA364+AD364)</f>
        <v>2900</v>
      </c>
      <c r="AH364" s="307">
        <f t="shared" si="308"/>
        <v>0</v>
      </c>
      <c r="AI364" s="307">
        <f t="shared" si="308"/>
        <v>0</v>
      </c>
    </row>
    <row r="365" spans="1:35" s="3" customFormat="1" ht="97.5" customHeight="1">
      <c r="A365" s="323" t="s">
        <v>226</v>
      </c>
      <c r="B365" s="81" t="s">
        <v>452</v>
      </c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>
        <v>2921</v>
      </c>
      <c r="Y365" s="177"/>
      <c r="Z365" s="177"/>
      <c r="AA365" s="307">
        <f t="shared" si="307"/>
        <v>2921</v>
      </c>
      <c r="AB365" s="307">
        <f t="shared" si="307"/>
        <v>0</v>
      </c>
      <c r="AC365" s="307">
        <f t="shared" si="307"/>
        <v>0</v>
      </c>
      <c r="AD365" s="177"/>
      <c r="AE365" s="177"/>
      <c r="AF365" s="177"/>
      <c r="AG365" s="307">
        <f t="shared" si="308"/>
        <v>2921</v>
      </c>
      <c r="AH365" s="307">
        <f t="shared" si="308"/>
        <v>0</v>
      </c>
      <c r="AI365" s="307">
        <f t="shared" si="308"/>
        <v>0</v>
      </c>
    </row>
    <row r="366" spans="1:35" s="3" customFormat="1" ht="66" customHeight="1">
      <c r="A366" s="323" t="s">
        <v>196</v>
      </c>
      <c r="B366" s="81" t="s">
        <v>452</v>
      </c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63"/>
      <c r="V366" s="63"/>
      <c r="W366" s="63"/>
      <c r="X366" s="177"/>
      <c r="Y366" s="177"/>
      <c r="Z366" s="177"/>
      <c r="AA366" s="307"/>
      <c r="AB366" s="307"/>
      <c r="AC366" s="307"/>
      <c r="AD366" s="177">
        <v>1351.6</v>
      </c>
      <c r="AE366" s="177"/>
      <c r="AF366" s="177"/>
      <c r="AG366" s="307">
        <f>SUM(AA366+AD366)</f>
        <v>1351.6</v>
      </c>
      <c r="AH366" s="307">
        <f>SUM(AB366+AE366)</f>
        <v>0</v>
      </c>
      <c r="AI366" s="307">
        <f>SUM(AC366+AF366)</f>
        <v>0</v>
      </c>
    </row>
    <row r="367" spans="1:35" s="3" customFormat="1" ht="26.25" customHeight="1">
      <c r="A367" s="235" t="s">
        <v>401</v>
      </c>
      <c r="B367" s="237" t="s">
        <v>402</v>
      </c>
      <c r="C367" s="239">
        <f>SUM(C368)</f>
        <v>0</v>
      </c>
      <c r="D367" s="239">
        <f>SUM(D368)</f>
        <v>0</v>
      </c>
      <c r="E367" s="239">
        <f>SUM(E368)</f>
        <v>0</v>
      </c>
      <c r="F367" s="239">
        <f aca="true" t="shared" si="309" ref="F367:T367">SUM(F368)</f>
        <v>0</v>
      </c>
      <c r="G367" s="239">
        <f t="shared" si="309"/>
        <v>0</v>
      </c>
      <c r="H367" s="239">
        <f t="shared" si="309"/>
        <v>0</v>
      </c>
      <c r="I367" s="239">
        <f t="shared" si="309"/>
        <v>0</v>
      </c>
      <c r="J367" s="239">
        <f t="shared" si="309"/>
        <v>0</v>
      </c>
      <c r="K367" s="239">
        <f t="shared" si="309"/>
        <v>0</v>
      </c>
      <c r="L367" s="239">
        <f t="shared" si="309"/>
        <v>0</v>
      </c>
      <c r="M367" s="239">
        <f t="shared" si="309"/>
        <v>0</v>
      </c>
      <c r="N367" s="239">
        <f t="shared" si="309"/>
        <v>0</v>
      </c>
      <c r="O367" s="239">
        <f t="shared" si="309"/>
        <v>0</v>
      </c>
      <c r="P367" s="239">
        <f t="shared" si="309"/>
        <v>0</v>
      </c>
      <c r="Q367" s="239">
        <f t="shared" si="309"/>
        <v>0</v>
      </c>
      <c r="R367" s="239">
        <f t="shared" si="309"/>
        <v>2325.9</v>
      </c>
      <c r="S367" s="239">
        <f t="shared" si="309"/>
        <v>0</v>
      </c>
      <c r="T367" s="239">
        <f t="shared" si="309"/>
        <v>0</v>
      </c>
      <c r="U367" s="19">
        <f>SUM(O367+R367)</f>
        <v>2325.9</v>
      </c>
      <c r="V367" s="19">
        <f>SUM(P367+S367)</f>
        <v>0</v>
      </c>
      <c r="W367" s="19">
        <f>SUM(Q367+T367)</f>
        <v>0</v>
      </c>
      <c r="X367" s="239">
        <f>SUM(X368)</f>
        <v>0</v>
      </c>
      <c r="Y367" s="239">
        <f>SUM(Y368)</f>
        <v>0</v>
      </c>
      <c r="Z367" s="239">
        <f>SUM(Z368)</f>
        <v>0</v>
      </c>
      <c r="AA367" s="19">
        <f t="shared" si="307"/>
        <v>2325.9</v>
      </c>
      <c r="AB367" s="19">
        <f t="shared" si="307"/>
        <v>0</v>
      </c>
      <c r="AC367" s="19">
        <f t="shared" si="307"/>
        <v>0</v>
      </c>
      <c r="AD367" s="239">
        <f>SUM(AD368)</f>
        <v>0</v>
      </c>
      <c r="AE367" s="239">
        <f>SUM(AE368)</f>
        <v>0</v>
      </c>
      <c r="AF367" s="239">
        <f>SUM(AF368)</f>
        <v>0</v>
      </c>
      <c r="AG367" s="19">
        <f t="shared" si="308"/>
        <v>2325.9</v>
      </c>
      <c r="AH367" s="19">
        <f t="shared" si="308"/>
        <v>0</v>
      </c>
      <c r="AI367" s="19">
        <f t="shared" si="308"/>
        <v>0</v>
      </c>
    </row>
    <row r="368" spans="1:35" s="3" customFormat="1" ht="31.5">
      <c r="A368" s="236" t="s">
        <v>403</v>
      </c>
      <c r="B368" s="238" t="s">
        <v>24</v>
      </c>
      <c r="C368" s="177">
        <f>SUM(C369:C369)</f>
        <v>0</v>
      </c>
      <c r="D368" s="177">
        <f>SUM(D369:D369)</f>
        <v>0</v>
      </c>
      <c r="E368" s="177">
        <f>SUM(E369:E369)</f>
        <v>0</v>
      </c>
      <c r="F368" s="177">
        <f aca="true" t="shared" si="310" ref="F368:AI368">SUM(F369:F369)</f>
        <v>0</v>
      </c>
      <c r="G368" s="177">
        <f t="shared" si="310"/>
        <v>0</v>
      </c>
      <c r="H368" s="177">
        <f t="shared" si="310"/>
        <v>0</v>
      </c>
      <c r="I368" s="177">
        <f t="shared" si="310"/>
        <v>0</v>
      </c>
      <c r="J368" s="177">
        <f t="shared" si="310"/>
        <v>0</v>
      </c>
      <c r="K368" s="177">
        <f t="shared" si="310"/>
        <v>0</v>
      </c>
      <c r="L368" s="177">
        <f t="shared" si="310"/>
        <v>0</v>
      </c>
      <c r="M368" s="177">
        <f t="shared" si="310"/>
        <v>0</v>
      </c>
      <c r="N368" s="177">
        <f t="shared" si="310"/>
        <v>0</v>
      </c>
      <c r="O368" s="177">
        <f t="shared" si="310"/>
        <v>0</v>
      </c>
      <c r="P368" s="177">
        <f t="shared" si="310"/>
        <v>0</v>
      </c>
      <c r="Q368" s="177">
        <f t="shared" si="310"/>
        <v>0</v>
      </c>
      <c r="R368" s="177">
        <f t="shared" si="310"/>
        <v>2325.9</v>
      </c>
      <c r="S368" s="177">
        <f t="shared" si="310"/>
        <v>0</v>
      </c>
      <c r="T368" s="177">
        <f t="shared" si="310"/>
        <v>0</v>
      </c>
      <c r="U368" s="177">
        <f t="shared" si="310"/>
        <v>2325.9</v>
      </c>
      <c r="V368" s="177">
        <f t="shared" si="310"/>
        <v>0</v>
      </c>
      <c r="W368" s="177">
        <f t="shared" si="310"/>
        <v>0</v>
      </c>
      <c r="X368" s="177">
        <f t="shared" si="310"/>
        <v>0</v>
      </c>
      <c r="Y368" s="177">
        <f t="shared" si="310"/>
        <v>0</v>
      </c>
      <c r="Z368" s="177">
        <f t="shared" si="310"/>
        <v>0</v>
      </c>
      <c r="AA368" s="177">
        <f t="shared" si="310"/>
        <v>2325.9</v>
      </c>
      <c r="AB368" s="177">
        <f t="shared" si="310"/>
        <v>0</v>
      </c>
      <c r="AC368" s="177">
        <f t="shared" si="310"/>
        <v>0</v>
      </c>
      <c r="AD368" s="177">
        <f t="shared" si="310"/>
        <v>0</v>
      </c>
      <c r="AE368" s="177">
        <f t="shared" si="310"/>
        <v>0</v>
      </c>
      <c r="AF368" s="177">
        <f t="shared" si="310"/>
        <v>0</v>
      </c>
      <c r="AG368" s="177">
        <f t="shared" si="310"/>
        <v>2325.9</v>
      </c>
      <c r="AH368" s="177">
        <f t="shared" si="310"/>
        <v>0</v>
      </c>
      <c r="AI368" s="177">
        <f t="shared" si="310"/>
        <v>0</v>
      </c>
    </row>
    <row r="369" spans="1:35" s="3" customFormat="1" ht="31.5">
      <c r="A369" s="236" t="s">
        <v>403</v>
      </c>
      <c r="B369" s="238" t="s">
        <v>25</v>
      </c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>
        <f>1000+1325.9</f>
        <v>2325.9</v>
      </c>
      <c r="S369" s="66"/>
      <c r="T369" s="66"/>
      <c r="U369" s="307">
        <f>SUM(O369+R369)</f>
        <v>2325.9</v>
      </c>
      <c r="V369" s="307">
        <f>SUM(P369+S369)</f>
        <v>0</v>
      </c>
      <c r="W369" s="307">
        <f>SUM(Q369+T369)</f>
        <v>0</v>
      </c>
      <c r="X369" s="66"/>
      <c r="Y369" s="66"/>
      <c r="Z369" s="66"/>
      <c r="AA369" s="307">
        <f>SUM(U369+X369)</f>
        <v>2325.9</v>
      </c>
      <c r="AB369" s="307">
        <f>SUM(V369+Y369)</f>
        <v>0</v>
      </c>
      <c r="AC369" s="307">
        <f>SUM(W369+Z369)</f>
        <v>0</v>
      </c>
      <c r="AD369" s="66"/>
      <c r="AE369" s="66"/>
      <c r="AF369" s="66"/>
      <c r="AG369" s="307">
        <f>SUM(AA369+AD369)</f>
        <v>2325.9</v>
      </c>
      <c r="AH369" s="307">
        <f>SUM(AB369+AE369)</f>
        <v>0</v>
      </c>
      <c r="AI369" s="307">
        <f>SUM(AC369+AF369)</f>
        <v>0</v>
      </c>
    </row>
    <row r="370" spans="1:35" ht="82.5" customHeight="1">
      <c r="A370" s="161" t="s">
        <v>26</v>
      </c>
      <c r="B370" s="316" t="s">
        <v>121</v>
      </c>
      <c r="C370" s="70">
        <f aca="true" t="shared" si="311" ref="C370:H370">SUM(C371)</f>
        <v>0</v>
      </c>
      <c r="D370" s="70">
        <f t="shared" si="311"/>
        <v>0</v>
      </c>
      <c r="E370" s="70">
        <f t="shared" si="311"/>
        <v>0</v>
      </c>
      <c r="F370" s="70">
        <f t="shared" si="311"/>
        <v>15.899999999999999</v>
      </c>
      <c r="G370" s="70">
        <f t="shared" si="311"/>
        <v>0</v>
      </c>
      <c r="H370" s="70">
        <f t="shared" si="311"/>
        <v>0</v>
      </c>
      <c r="I370" s="70">
        <f aca="true" t="shared" si="312" ref="I370:I382">SUM(C370+F370)</f>
        <v>15.899999999999999</v>
      </c>
      <c r="J370" s="70">
        <f aca="true" t="shared" si="313" ref="J370:K375">SUM(D370+G370)</f>
        <v>0</v>
      </c>
      <c r="K370" s="70">
        <f t="shared" si="313"/>
        <v>0</v>
      </c>
      <c r="L370" s="70">
        <f>SUM(L371)</f>
        <v>0</v>
      </c>
      <c r="M370" s="70">
        <f>SUM(M371)</f>
        <v>0</v>
      </c>
      <c r="N370" s="70">
        <f>SUM(N371)</f>
        <v>0</v>
      </c>
      <c r="O370" s="70">
        <f aca="true" t="shared" si="314" ref="O370:O382">SUM(I370+L370)</f>
        <v>15.899999999999999</v>
      </c>
      <c r="P370" s="70">
        <f aca="true" t="shared" si="315" ref="P370:P382">SUM(J370+M370)</f>
        <v>0</v>
      </c>
      <c r="Q370" s="70">
        <f aca="true" t="shared" si="316" ref="Q370:Q382">SUM(K370+N370)</f>
        <v>0</v>
      </c>
      <c r="R370" s="70">
        <f>SUM(R371)</f>
        <v>0</v>
      </c>
      <c r="S370" s="70">
        <f>SUM(S371)</f>
        <v>0</v>
      </c>
      <c r="T370" s="70">
        <f>SUM(T371)</f>
        <v>0</v>
      </c>
      <c r="U370" s="70">
        <f aca="true" t="shared" si="317" ref="U370:U382">SUM(O370+R370)</f>
        <v>15.899999999999999</v>
      </c>
      <c r="V370" s="70">
        <f aca="true" t="shared" si="318" ref="V370:V382">SUM(P370+S370)</f>
        <v>0</v>
      </c>
      <c r="W370" s="70">
        <f aca="true" t="shared" si="319" ref="W370:W382">SUM(Q370+T370)</f>
        <v>0</v>
      </c>
      <c r="X370" s="70">
        <f>SUM(X371)</f>
        <v>0</v>
      </c>
      <c r="Y370" s="70">
        <f>SUM(Y371)</f>
        <v>0</v>
      </c>
      <c r="Z370" s="70">
        <f>SUM(Z371)</f>
        <v>0</v>
      </c>
      <c r="AA370" s="70">
        <f aca="true" t="shared" si="320" ref="AA370:AA382">SUM(U370+X370)</f>
        <v>15.899999999999999</v>
      </c>
      <c r="AB370" s="70">
        <f aca="true" t="shared" si="321" ref="AB370:AB382">SUM(V370+Y370)</f>
        <v>0</v>
      </c>
      <c r="AC370" s="70">
        <f aca="true" t="shared" si="322" ref="AC370:AC382">SUM(W370+Z370)</f>
        <v>0</v>
      </c>
      <c r="AD370" s="70">
        <f>SUM(AD371)</f>
        <v>0</v>
      </c>
      <c r="AE370" s="70">
        <f>SUM(AE371)</f>
        <v>0</v>
      </c>
      <c r="AF370" s="70">
        <f>SUM(AF371)</f>
        <v>0</v>
      </c>
      <c r="AG370" s="70">
        <f aca="true" t="shared" si="323" ref="AG370:AG382">SUM(AA370+AD370)</f>
        <v>15.899999999999999</v>
      </c>
      <c r="AH370" s="70">
        <f aca="true" t="shared" si="324" ref="AH370:AH382">SUM(AB370+AE370)</f>
        <v>0</v>
      </c>
      <c r="AI370" s="70">
        <f aca="true" t="shared" si="325" ref="AI370:AI382">SUM(AC370+AF370)</f>
        <v>0</v>
      </c>
    </row>
    <row r="371" spans="1:35" ht="80.25" customHeight="1">
      <c r="A371" s="136" t="s">
        <v>336</v>
      </c>
      <c r="B371" s="60" t="s">
        <v>337</v>
      </c>
      <c r="C371" s="71">
        <f aca="true" t="shared" si="326" ref="C371:H371">SUM(C372+C375)</f>
        <v>0</v>
      </c>
      <c r="D371" s="71">
        <f t="shared" si="326"/>
        <v>0</v>
      </c>
      <c r="E371" s="71">
        <f t="shared" si="326"/>
        <v>0</v>
      </c>
      <c r="F371" s="71">
        <f t="shared" si="326"/>
        <v>15.899999999999999</v>
      </c>
      <c r="G371" s="71">
        <f t="shared" si="326"/>
        <v>0</v>
      </c>
      <c r="H371" s="71">
        <f t="shared" si="326"/>
        <v>0</v>
      </c>
      <c r="I371" s="71">
        <f t="shared" si="312"/>
        <v>15.899999999999999</v>
      </c>
      <c r="J371" s="71">
        <f t="shared" si="313"/>
        <v>0</v>
      </c>
      <c r="K371" s="71">
        <f t="shared" si="313"/>
        <v>0</v>
      </c>
      <c r="L371" s="71">
        <f>SUM(L372+L375)</f>
        <v>0</v>
      </c>
      <c r="M371" s="71">
        <f>SUM(M372+M375)</f>
        <v>0</v>
      </c>
      <c r="N371" s="71">
        <f>SUM(N372+N375)</f>
        <v>0</v>
      </c>
      <c r="O371" s="71">
        <f t="shared" si="314"/>
        <v>15.899999999999999</v>
      </c>
      <c r="P371" s="71">
        <f t="shared" si="315"/>
        <v>0</v>
      </c>
      <c r="Q371" s="71">
        <f t="shared" si="316"/>
        <v>0</v>
      </c>
      <c r="R371" s="71">
        <f>SUM(R372+R375)</f>
        <v>0</v>
      </c>
      <c r="S371" s="71">
        <f>SUM(S372+S375)</f>
        <v>0</v>
      </c>
      <c r="T371" s="71">
        <f>SUM(T372+T375)</f>
        <v>0</v>
      </c>
      <c r="U371" s="71">
        <f t="shared" si="317"/>
        <v>15.899999999999999</v>
      </c>
      <c r="V371" s="71">
        <f t="shared" si="318"/>
        <v>0</v>
      </c>
      <c r="W371" s="71">
        <f t="shared" si="319"/>
        <v>0</v>
      </c>
      <c r="X371" s="71">
        <f>SUM(X372+X375)</f>
        <v>0</v>
      </c>
      <c r="Y371" s="71">
        <f>SUM(Y372+Y375)</f>
        <v>0</v>
      </c>
      <c r="Z371" s="71">
        <f>SUM(Z372+Z375)</f>
        <v>0</v>
      </c>
      <c r="AA371" s="71">
        <f t="shared" si="320"/>
        <v>15.899999999999999</v>
      </c>
      <c r="AB371" s="71">
        <f t="shared" si="321"/>
        <v>0</v>
      </c>
      <c r="AC371" s="71">
        <f t="shared" si="322"/>
        <v>0</v>
      </c>
      <c r="AD371" s="71">
        <f>SUM(AD372+AD375)</f>
        <v>0</v>
      </c>
      <c r="AE371" s="71">
        <f>SUM(AE372+AE375)</f>
        <v>0</v>
      </c>
      <c r="AF371" s="71">
        <f>SUM(AF372+AF375)</f>
        <v>0</v>
      </c>
      <c r="AG371" s="71">
        <f t="shared" si="323"/>
        <v>15.899999999999999</v>
      </c>
      <c r="AH371" s="71">
        <f t="shared" si="324"/>
        <v>0</v>
      </c>
      <c r="AI371" s="71">
        <f t="shared" si="325"/>
        <v>0</v>
      </c>
    </row>
    <row r="372" spans="1:35" ht="31.5" hidden="1">
      <c r="A372" s="136" t="s">
        <v>28</v>
      </c>
      <c r="B372" s="60" t="s">
        <v>340</v>
      </c>
      <c r="C372" s="71">
        <f aca="true" t="shared" si="327" ref="C372:H372">SUM(C373:C374)</f>
        <v>0</v>
      </c>
      <c r="D372" s="71">
        <f t="shared" si="327"/>
        <v>0</v>
      </c>
      <c r="E372" s="71">
        <f t="shared" si="327"/>
        <v>0</v>
      </c>
      <c r="F372" s="71">
        <f t="shared" si="327"/>
        <v>0</v>
      </c>
      <c r="G372" s="71">
        <f t="shared" si="327"/>
        <v>0</v>
      </c>
      <c r="H372" s="71">
        <f t="shared" si="327"/>
        <v>0</v>
      </c>
      <c r="I372" s="71">
        <f t="shared" si="312"/>
        <v>0</v>
      </c>
      <c r="J372" s="71">
        <f t="shared" si="313"/>
        <v>0</v>
      </c>
      <c r="K372" s="71">
        <f t="shared" si="313"/>
        <v>0</v>
      </c>
      <c r="L372" s="71">
        <f>SUM(L373:L374)</f>
        <v>0</v>
      </c>
      <c r="M372" s="71">
        <f>SUM(M373:M374)</f>
        <v>0</v>
      </c>
      <c r="N372" s="71">
        <f>SUM(N373:N374)</f>
        <v>0</v>
      </c>
      <c r="O372" s="71">
        <f t="shared" si="314"/>
        <v>0</v>
      </c>
      <c r="P372" s="71">
        <f t="shared" si="315"/>
        <v>0</v>
      </c>
      <c r="Q372" s="71">
        <f t="shared" si="316"/>
        <v>0</v>
      </c>
      <c r="R372" s="71">
        <f>SUM(R373:R374)</f>
        <v>0</v>
      </c>
      <c r="S372" s="71">
        <f>SUM(S373:S374)</f>
        <v>0</v>
      </c>
      <c r="T372" s="71">
        <f>SUM(T373:T374)</f>
        <v>0</v>
      </c>
      <c r="U372" s="71">
        <f t="shared" si="317"/>
        <v>0</v>
      </c>
      <c r="V372" s="71">
        <f t="shared" si="318"/>
        <v>0</v>
      </c>
      <c r="W372" s="71">
        <f t="shared" si="319"/>
        <v>0</v>
      </c>
      <c r="X372" s="71">
        <f>SUM(X373:X374)</f>
        <v>0</v>
      </c>
      <c r="Y372" s="71">
        <f>SUM(Y373:Y374)</f>
        <v>0</v>
      </c>
      <c r="Z372" s="71">
        <f>SUM(Z373:Z374)</f>
        <v>0</v>
      </c>
      <c r="AA372" s="71">
        <f t="shared" si="320"/>
        <v>0</v>
      </c>
      <c r="AB372" s="71">
        <f t="shared" si="321"/>
        <v>0</v>
      </c>
      <c r="AC372" s="71">
        <f t="shared" si="322"/>
        <v>0</v>
      </c>
      <c r="AD372" s="71">
        <f>SUM(AD373:AD374)</f>
        <v>0</v>
      </c>
      <c r="AE372" s="71">
        <f>SUM(AE373:AE374)</f>
        <v>0</v>
      </c>
      <c r="AF372" s="71">
        <f>SUM(AF373:AF374)</f>
        <v>0</v>
      </c>
      <c r="AG372" s="71">
        <f t="shared" si="323"/>
        <v>0</v>
      </c>
      <c r="AH372" s="71">
        <f t="shared" si="324"/>
        <v>0</v>
      </c>
      <c r="AI372" s="71">
        <f t="shared" si="325"/>
        <v>0</v>
      </c>
    </row>
    <row r="373" spans="1:35" ht="31.5" hidden="1">
      <c r="A373" s="136" t="s">
        <v>409</v>
      </c>
      <c r="B373" s="60" t="s">
        <v>408</v>
      </c>
      <c r="C373" s="71"/>
      <c r="D373" s="71"/>
      <c r="E373" s="71"/>
      <c r="F373" s="71"/>
      <c r="G373" s="71"/>
      <c r="H373" s="71"/>
      <c r="I373" s="71">
        <f t="shared" si="312"/>
        <v>0</v>
      </c>
      <c r="J373" s="71">
        <f t="shared" si="313"/>
        <v>0</v>
      </c>
      <c r="K373" s="71">
        <f t="shared" si="313"/>
        <v>0</v>
      </c>
      <c r="L373" s="71"/>
      <c r="M373" s="71"/>
      <c r="N373" s="71"/>
      <c r="O373" s="71">
        <f t="shared" si="314"/>
        <v>0</v>
      </c>
      <c r="P373" s="71">
        <f t="shared" si="315"/>
        <v>0</v>
      </c>
      <c r="Q373" s="71">
        <f t="shared" si="316"/>
        <v>0</v>
      </c>
      <c r="R373" s="71"/>
      <c r="S373" s="71"/>
      <c r="T373" s="71"/>
      <c r="U373" s="71">
        <f t="shared" si="317"/>
        <v>0</v>
      </c>
      <c r="V373" s="71">
        <f t="shared" si="318"/>
        <v>0</v>
      </c>
      <c r="W373" s="71">
        <f t="shared" si="319"/>
        <v>0</v>
      </c>
      <c r="X373" s="71"/>
      <c r="Y373" s="71"/>
      <c r="Z373" s="71"/>
      <c r="AA373" s="71">
        <f t="shared" si="320"/>
        <v>0</v>
      </c>
      <c r="AB373" s="71">
        <f t="shared" si="321"/>
        <v>0</v>
      </c>
      <c r="AC373" s="71">
        <f t="shared" si="322"/>
        <v>0</v>
      </c>
      <c r="AD373" s="71"/>
      <c r="AE373" s="71"/>
      <c r="AF373" s="71"/>
      <c r="AG373" s="71">
        <f t="shared" si="323"/>
        <v>0</v>
      </c>
      <c r="AH373" s="71">
        <f t="shared" si="324"/>
        <v>0</v>
      </c>
      <c r="AI373" s="71">
        <f t="shared" si="325"/>
        <v>0</v>
      </c>
    </row>
    <row r="374" spans="1:35" ht="31.5" hidden="1">
      <c r="A374" s="136" t="s">
        <v>310</v>
      </c>
      <c r="B374" s="60" t="s">
        <v>311</v>
      </c>
      <c r="C374" s="71"/>
      <c r="D374" s="71"/>
      <c r="E374" s="71"/>
      <c r="F374" s="71"/>
      <c r="G374" s="71"/>
      <c r="H374" s="71"/>
      <c r="I374" s="71">
        <f t="shared" si="312"/>
        <v>0</v>
      </c>
      <c r="J374" s="71">
        <f t="shared" si="313"/>
        <v>0</v>
      </c>
      <c r="K374" s="71">
        <f t="shared" si="313"/>
        <v>0</v>
      </c>
      <c r="L374" s="71"/>
      <c r="M374" s="71"/>
      <c r="N374" s="71"/>
      <c r="O374" s="71">
        <f t="shared" si="314"/>
        <v>0</v>
      </c>
      <c r="P374" s="71">
        <f t="shared" si="315"/>
        <v>0</v>
      </c>
      <c r="Q374" s="71">
        <f t="shared" si="316"/>
        <v>0</v>
      </c>
      <c r="R374" s="71"/>
      <c r="S374" s="71"/>
      <c r="T374" s="71"/>
      <c r="U374" s="71">
        <f t="shared" si="317"/>
        <v>0</v>
      </c>
      <c r="V374" s="71">
        <f t="shared" si="318"/>
        <v>0</v>
      </c>
      <c r="W374" s="71">
        <f t="shared" si="319"/>
        <v>0</v>
      </c>
      <c r="X374" s="71"/>
      <c r="Y374" s="71"/>
      <c r="Z374" s="71"/>
      <c r="AA374" s="71">
        <f t="shared" si="320"/>
        <v>0</v>
      </c>
      <c r="AB374" s="71">
        <f t="shared" si="321"/>
        <v>0</v>
      </c>
      <c r="AC374" s="71">
        <f t="shared" si="322"/>
        <v>0</v>
      </c>
      <c r="AD374" s="71"/>
      <c r="AE374" s="71"/>
      <c r="AF374" s="71"/>
      <c r="AG374" s="71">
        <f t="shared" si="323"/>
        <v>0</v>
      </c>
      <c r="AH374" s="71">
        <f t="shared" si="324"/>
        <v>0</v>
      </c>
      <c r="AI374" s="71">
        <f t="shared" si="325"/>
        <v>0</v>
      </c>
    </row>
    <row r="375" spans="1:35" ht="51.75" customHeight="1">
      <c r="A375" s="136" t="s">
        <v>27</v>
      </c>
      <c r="B375" s="60" t="s">
        <v>338</v>
      </c>
      <c r="C375" s="71"/>
      <c r="D375" s="71"/>
      <c r="E375" s="71"/>
      <c r="F375" s="71">
        <f>10.1+5.8</f>
        <v>15.899999999999999</v>
      </c>
      <c r="G375" s="71"/>
      <c r="H375" s="71"/>
      <c r="I375" s="71">
        <f t="shared" si="312"/>
        <v>15.899999999999999</v>
      </c>
      <c r="J375" s="71">
        <f t="shared" si="313"/>
        <v>0</v>
      </c>
      <c r="K375" s="71">
        <f t="shared" si="313"/>
        <v>0</v>
      </c>
      <c r="L375" s="71"/>
      <c r="M375" s="71"/>
      <c r="N375" s="71"/>
      <c r="O375" s="71">
        <f t="shared" si="314"/>
        <v>15.899999999999999</v>
      </c>
      <c r="P375" s="71">
        <f t="shared" si="315"/>
        <v>0</v>
      </c>
      <c r="Q375" s="71">
        <f t="shared" si="316"/>
        <v>0</v>
      </c>
      <c r="R375" s="71"/>
      <c r="S375" s="71"/>
      <c r="T375" s="71"/>
      <c r="U375" s="71">
        <f t="shared" si="317"/>
        <v>15.899999999999999</v>
      </c>
      <c r="V375" s="71">
        <f t="shared" si="318"/>
        <v>0</v>
      </c>
      <c r="W375" s="71">
        <f t="shared" si="319"/>
        <v>0</v>
      </c>
      <c r="X375" s="71"/>
      <c r="Y375" s="71"/>
      <c r="Z375" s="71"/>
      <c r="AA375" s="71">
        <f t="shared" si="320"/>
        <v>15.899999999999999</v>
      </c>
      <c r="AB375" s="71">
        <f t="shared" si="321"/>
        <v>0</v>
      </c>
      <c r="AC375" s="71">
        <f t="shared" si="322"/>
        <v>0</v>
      </c>
      <c r="AD375" s="71"/>
      <c r="AE375" s="71"/>
      <c r="AF375" s="71"/>
      <c r="AG375" s="71">
        <f t="shared" si="323"/>
        <v>15.899999999999999</v>
      </c>
      <c r="AH375" s="71">
        <f t="shared" si="324"/>
        <v>0</v>
      </c>
      <c r="AI375" s="71">
        <f t="shared" si="325"/>
        <v>0</v>
      </c>
    </row>
    <row r="376" spans="1:35" ht="54" customHeight="1">
      <c r="A376" s="161" t="s">
        <v>38</v>
      </c>
      <c r="B376" s="14" t="s">
        <v>125</v>
      </c>
      <c r="C376" s="70">
        <f aca="true" t="shared" si="328" ref="C376:H376">SUM(C377)</f>
        <v>0</v>
      </c>
      <c r="D376" s="70">
        <f t="shared" si="328"/>
        <v>0</v>
      </c>
      <c r="E376" s="70">
        <f t="shared" si="328"/>
        <v>0</v>
      </c>
      <c r="F376" s="70">
        <f t="shared" si="328"/>
        <v>-1318.6</v>
      </c>
      <c r="G376" s="70">
        <f t="shared" si="328"/>
        <v>0</v>
      </c>
      <c r="H376" s="70">
        <f t="shared" si="328"/>
        <v>0</v>
      </c>
      <c r="I376" s="70">
        <f t="shared" si="312"/>
        <v>-1318.6</v>
      </c>
      <c r="J376" s="70">
        <f aca="true" t="shared" si="329" ref="J376:K382">SUM(D376+G376)</f>
        <v>0</v>
      </c>
      <c r="K376" s="70">
        <f t="shared" si="329"/>
        <v>0</v>
      </c>
      <c r="L376" s="70">
        <f>SUM(L377)</f>
        <v>0</v>
      </c>
      <c r="M376" s="70">
        <f>SUM(M377)</f>
        <v>0</v>
      </c>
      <c r="N376" s="70">
        <f>SUM(N377)</f>
        <v>0</v>
      </c>
      <c r="O376" s="70">
        <f t="shared" si="314"/>
        <v>-1318.6</v>
      </c>
      <c r="P376" s="70">
        <f t="shared" si="315"/>
        <v>0</v>
      </c>
      <c r="Q376" s="70">
        <f t="shared" si="316"/>
        <v>0</v>
      </c>
      <c r="R376" s="70">
        <f>SUM(R377)</f>
        <v>0</v>
      </c>
      <c r="S376" s="70">
        <f>SUM(S377)</f>
        <v>0</v>
      </c>
      <c r="T376" s="70">
        <f>SUM(T377)</f>
        <v>0</v>
      </c>
      <c r="U376" s="70">
        <f t="shared" si="317"/>
        <v>-1318.6</v>
      </c>
      <c r="V376" s="70">
        <f t="shared" si="318"/>
        <v>0</v>
      </c>
      <c r="W376" s="70">
        <f t="shared" si="319"/>
        <v>0</v>
      </c>
      <c r="X376" s="70">
        <f>SUM(X377)</f>
        <v>0</v>
      </c>
      <c r="Y376" s="70">
        <f>SUM(Y377)</f>
        <v>0</v>
      </c>
      <c r="Z376" s="70">
        <f>SUM(Z377)</f>
        <v>0</v>
      </c>
      <c r="AA376" s="70">
        <f t="shared" si="320"/>
        <v>-1318.6</v>
      </c>
      <c r="AB376" s="70">
        <f t="shared" si="321"/>
        <v>0</v>
      </c>
      <c r="AC376" s="70">
        <f t="shared" si="322"/>
        <v>0</v>
      </c>
      <c r="AD376" s="70">
        <f>SUM(AD377)</f>
        <v>0</v>
      </c>
      <c r="AE376" s="70">
        <f>SUM(AE377)</f>
        <v>0</v>
      </c>
      <c r="AF376" s="70">
        <f>SUM(AF377)</f>
        <v>0</v>
      </c>
      <c r="AG376" s="70">
        <f t="shared" si="323"/>
        <v>-1318.6</v>
      </c>
      <c r="AH376" s="70">
        <f t="shared" si="324"/>
        <v>0</v>
      </c>
      <c r="AI376" s="70">
        <f t="shared" si="325"/>
        <v>0</v>
      </c>
    </row>
    <row r="377" spans="1:35" ht="47.25">
      <c r="A377" s="244" t="s">
        <v>39</v>
      </c>
      <c r="B377" s="81" t="s">
        <v>341</v>
      </c>
      <c r="C377" s="245">
        <f aca="true" t="shared" si="330" ref="C377:H377">SUM(C378:C381)</f>
        <v>0</v>
      </c>
      <c r="D377" s="245">
        <f t="shared" si="330"/>
        <v>0</v>
      </c>
      <c r="E377" s="245">
        <f t="shared" si="330"/>
        <v>0</v>
      </c>
      <c r="F377" s="245">
        <f t="shared" si="330"/>
        <v>-1318.6</v>
      </c>
      <c r="G377" s="245">
        <f t="shared" si="330"/>
        <v>0</v>
      </c>
      <c r="H377" s="245">
        <f t="shared" si="330"/>
        <v>0</v>
      </c>
      <c r="I377" s="71">
        <f t="shared" si="312"/>
        <v>-1318.6</v>
      </c>
      <c r="J377" s="71">
        <f t="shared" si="329"/>
        <v>0</v>
      </c>
      <c r="K377" s="71">
        <f t="shared" si="329"/>
        <v>0</v>
      </c>
      <c r="L377" s="245">
        <f>SUM(L378:L381)</f>
        <v>0</v>
      </c>
      <c r="M377" s="245">
        <f>SUM(M378:M381)</f>
        <v>0</v>
      </c>
      <c r="N377" s="245">
        <f>SUM(N378:N381)</f>
        <v>0</v>
      </c>
      <c r="O377" s="71">
        <f t="shared" si="314"/>
        <v>-1318.6</v>
      </c>
      <c r="P377" s="71">
        <f t="shared" si="315"/>
        <v>0</v>
      </c>
      <c r="Q377" s="71">
        <f t="shared" si="316"/>
        <v>0</v>
      </c>
      <c r="R377" s="245">
        <f>SUM(R378:R381)</f>
        <v>0</v>
      </c>
      <c r="S377" s="245">
        <f>SUM(S378:S381)</f>
        <v>0</v>
      </c>
      <c r="T377" s="245">
        <f>SUM(T378:T381)</f>
        <v>0</v>
      </c>
      <c r="U377" s="71">
        <f t="shared" si="317"/>
        <v>-1318.6</v>
      </c>
      <c r="V377" s="71">
        <f t="shared" si="318"/>
        <v>0</v>
      </c>
      <c r="W377" s="71">
        <f t="shared" si="319"/>
        <v>0</v>
      </c>
      <c r="X377" s="245">
        <f>SUM(X378:X381)</f>
        <v>0</v>
      </c>
      <c r="Y377" s="245">
        <f>SUM(Y378:Y381)</f>
        <v>0</v>
      </c>
      <c r="Z377" s="245">
        <f>SUM(Z378:Z381)</f>
        <v>0</v>
      </c>
      <c r="AA377" s="71">
        <f t="shared" si="320"/>
        <v>-1318.6</v>
      </c>
      <c r="AB377" s="71">
        <f t="shared" si="321"/>
        <v>0</v>
      </c>
      <c r="AC377" s="71">
        <f t="shared" si="322"/>
        <v>0</v>
      </c>
      <c r="AD377" s="245">
        <f>SUM(AD378:AD381)</f>
        <v>0</v>
      </c>
      <c r="AE377" s="245">
        <f>SUM(AE378:AE381)</f>
        <v>0</v>
      </c>
      <c r="AF377" s="245">
        <f>SUM(AF378:AF381)</f>
        <v>0</v>
      </c>
      <c r="AG377" s="71">
        <f t="shared" si="323"/>
        <v>-1318.6</v>
      </c>
      <c r="AH377" s="71">
        <f t="shared" si="324"/>
        <v>0</v>
      </c>
      <c r="AI377" s="71">
        <f t="shared" si="325"/>
        <v>0</v>
      </c>
    </row>
    <row r="378" spans="1:35" ht="64.5" customHeight="1" hidden="1">
      <c r="A378" s="257" t="s">
        <v>29</v>
      </c>
      <c r="B378" s="258" t="s">
        <v>342</v>
      </c>
      <c r="C378" s="259"/>
      <c r="D378" s="259"/>
      <c r="E378" s="259"/>
      <c r="F378" s="259"/>
      <c r="G378" s="259"/>
      <c r="H378" s="259"/>
      <c r="I378" s="71">
        <f t="shared" si="312"/>
        <v>0</v>
      </c>
      <c r="J378" s="71">
        <f t="shared" si="329"/>
        <v>0</v>
      </c>
      <c r="K378" s="71">
        <f t="shared" si="329"/>
        <v>0</v>
      </c>
      <c r="L378" s="259"/>
      <c r="M378" s="259"/>
      <c r="N378" s="259"/>
      <c r="O378" s="71">
        <f t="shared" si="314"/>
        <v>0</v>
      </c>
      <c r="P378" s="71">
        <f t="shared" si="315"/>
        <v>0</v>
      </c>
      <c r="Q378" s="71">
        <f t="shared" si="316"/>
        <v>0</v>
      </c>
      <c r="R378" s="259"/>
      <c r="S378" s="259"/>
      <c r="T378" s="259"/>
      <c r="U378" s="71">
        <f t="shared" si="317"/>
        <v>0</v>
      </c>
      <c r="V378" s="71">
        <f t="shared" si="318"/>
        <v>0</v>
      </c>
      <c r="W378" s="71">
        <f t="shared" si="319"/>
        <v>0</v>
      </c>
      <c r="X378" s="259"/>
      <c r="Y378" s="259"/>
      <c r="Z378" s="259"/>
      <c r="AA378" s="71">
        <f t="shared" si="320"/>
        <v>0</v>
      </c>
      <c r="AB378" s="71">
        <f t="shared" si="321"/>
        <v>0</v>
      </c>
      <c r="AC378" s="71">
        <f t="shared" si="322"/>
        <v>0</v>
      </c>
      <c r="AD378" s="259"/>
      <c r="AE378" s="259"/>
      <c r="AF378" s="259"/>
      <c r="AG378" s="71">
        <f t="shared" si="323"/>
        <v>0</v>
      </c>
      <c r="AH378" s="71">
        <f t="shared" si="324"/>
        <v>0</v>
      </c>
      <c r="AI378" s="71">
        <f t="shared" si="325"/>
        <v>0</v>
      </c>
    </row>
    <row r="379" spans="1:35" ht="31.5" hidden="1">
      <c r="A379" s="159" t="s">
        <v>61</v>
      </c>
      <c r="B379" s="82" t="s">
        <v>407</v>
      </c>
      <c r="C379" s="207"/>
      <c r="D379" s="207"/>
      <c r="E379" s="207"/>
      <c r="F379" s="207"/>
      <c r="G379" s="207"/>
      <c r="H379" s="207"/>
      <c r="I379" s="71">
        <f t="shared" si="312"/>
        <v>0</v>
      </c>
      <c r="J379" s="71">
        <f t="shared" si="329"/>
        <v>0</v>
      </c>
      <c r="K379" s="71">
        <f t="shared" si="329"/>
        <v>0</v>
      </c>
      <c r="L379" s="207"/>
      <c r="M379" s="207"/>
      <c r="N379" s="207"/>
      <c r="O379" s="71">
        <f t="shared" si="314"/>
        <v>0</v>
      </c>
      <c r="P379" s="71">
        <f t="shared" si="315"/>
        <v>0</v>
      </c>
      <c r="Q379" s="71">
        <f t="shared" si="316"/>
        <v>0</v>
      </c>
      <c r="R379" s="207"/>
      <c r="S379" s="207"/>
      <c r="T379" s="207"/>
      <c r="U379" s="71">
        <f t="shared" si="317"/>
        <v>0</v>
      </c>
      <c r="V379" s="71">
        <f t="shared" si="318"/>
        <v>0</v>
      </c>
      <c r="W379" s="71">
        <f t="shared" si="319"/>
        <v>0</v>
      </c>
      <c r="X379" s="207"/>
      <c r="Y379" s="207"/>
      <c r="Z379" s="207"/>
      <c r="AA379" s="71">
        <f t="shared" si="320"/>
        <v>0</v>
      </c>
      <c r="AB379" s="71">
        <f t="shared" si="321"/>
        <v>0</v>
      </c>
      <c r="AC379" s="71">
        <f t="shared" si="322"/>
        <v>0</v>
      </c>
      <c r="AD379" s="207"/>
      <c r="AE379" s="207"/>
      <c r="AF379" s="207"/>
      <c r="AG379" s="71">
        <f t="shared" si="323"/>
        <v>0</v>
      </c>
      <c r="AH379" s="71">
        <f t="shared" si="324"/>
        <v>0</v>
      </c>
      <c r="AI379" s="71">
        <f t="shared" si="325"/>
        <v>0</v>
      </c>
    </row>
    <row r="380" spans="1:35" ht="31.5">
      <c r="A380" s="159" t="s">
        <v>261</v>
      </c>
      <c r="B380" s="82" t="s">
        <v>262</v>
      </c>
      <c r="C380" s="207"/>
      <c r="D380" s="207"/>
      <c r="E380" s="207"/>
      <c r="F380" s="207">
        <v>-1240</v>
      </c>
      <c r="G380" s="207"/>
      <c r="H380" s="207"/>
      <c r="I380" s="71">
        <f t="shared" si="312"/>
        <v>-1240</v>
      </c>
      <c r="J380" s="71">
        <f t="shared" si="329"/>
        <v>0</v>
      </c>
      <c r="K380" s="71">
        <f t="shared" si="329"/>
        <v>0</v>
      </c>
      <c r="L380" s="207"/>
      <c r="M380" s="207"/>
      <c r="N380" s="207"/>
      <c r="O380" s="71">
        <f t="shared" si="314"/>
        <v>-1240</v>
      </c>
      <c r="P380" s="71">
        <f t="shared" si="315"/>
        <v>0</v>
      </c>
      <c r="Q380" s="71">
        <f t="shared" si="316"/>
        <v>0</v>
      </c>
      <c r="R380" s="207"/>
      <c r="S380" s="207"/>
      <c r="T380" s="207"/>
      <c r="U380" s="71">
        <f t="shared" si="317"/>
        <v>-1240</v>
      </c>
      <c r="V380" s="71">
        <f t="shared" si="318"/>
        <v>0</v>
      </c>
      <c r="W380" s="71">
        <f t="shared" si="319"/>
        <v>0</v>
      </c>
      <c r="X380" s="207"/>
      <c r="Y380" s="207"/>
      <c r="Z380" s="207"/>
      <c r="AA380" s="71">
        <f t="shared" si="320"/>
        <v>-1240</v>
      </c>
      <c r="AB380" s="71">
        <f t="shared" si="321"/>
        <v>0</v>
      </c>
      <c r="AC380" s="71">
        <f t="shared" si="322"/>
        <v>0</v>
      </c>
      <c r="AD380" s="207"/>
      <c r="AE380" s="207"/>
      <c r="AF380" s="207"/>
      <c r="AG380" s="71">
        <f t="shared" si="323"/>
        <v>-1240</v>
      </c>
      <c r="AH380" s="71">
        <f t="shared" si="324"/>
        <v>0</v>
      </c>
      <c r="AI380" s="71">
        <f t="shared" si="325"/>
        <v>0</v>
      </c>
    </row>
    <row r="381" spans="1:35" ht="48" thickBot="1">
      <c r="A381" s="260" t="s">
        <v>30</v>
      </c>
      <c r="B381" s="261" t="s">
        <v>343</v>
      </c>
      <c r="C381" s="262"/>
      <c r="D381" s="262"/>
      <c r="E381" s="262"/>
      <c r="F381" s="262">
        <v>-78.6</v>
      </c>
      <c r="G381" s="262"/>
      <c r="H381" s="262"/>
      <c r="I381" s="71">
        <f t="shared" si="312"/>
        <v>-78.6</v>
      </c>
      <c r="J381" s="71">
        <f t="shared" si="329"/>
        <v>0</v>
      </c>
      <c r="K381" s="71">
        <f t="shared" si="329"/>
        <v>0</v>
      </c>
      <c r="L381" s="262"/>
      <c r="M381" s="262"/>
      <c r="N381" s="262"/>
      <c r="O381" s="71">
        <f t="shared" si="314"/>
        <v>-78.6</v>
      </c>
      <c r="P381" s="71">
        <f t="shared" si="315"/>
        <v>0</v>
      </c>
      <c r="Q381" s="71">
        <f t="shared" si="316"/>
        <v>0</v>
      </c>
      <c r="R381" s="262"/>
      <c r="S381" s="262"/>
      <c r="T381" s="262"/>
      <c r="U381" s="71">
        <f t="shared" si="317"/>
        <v>-78.6</v>
      </c>
      <c r="V381" s="71">
        <f t="shared" si="318"/>
        <v>0</v>
      </c>
      <c r="W381" s="71">
        <f t="shared" si="319"/>
        <v>0</v>
      </c>
      <c r="X381" s="262"/>
      <c r="Y381" s="262"/>
      <c r="Z381" s="262"/>
      <c r="AA381" s="71">
        <f t="shared" si="320"/>
        <v>-78.6</v>
      </c>
      <c r="AB381" s="71">
        <f t="shared" si="321"/>
        <v>0</v>
      </c>
      <c r="AC381" s="71">
        <f t="shared" si="322"/>
        <v>0</v>
      </c>
      <c r="AD381" s="262"/>
      <c r="AE381" s="262"/>
      <c r="AF381" s="262"/>
      <c r="AG381" s="329">
        <f t="shared" si="323"/>
        <v>-78.6</v>
      </c>
      <c r="AH381" s="329">
        <f t="shared" si="324"/>
        <v>0</v>
      </c>
      <c r="AI381" s="329">
        <f t="shared" si="325"/>
        <v>0</v>
      </c>
    </row>
    <row r="382" spans="1:35" ht="27" customHeight="1" hidden="1" thickBot="1">
      <c r="A382" s="272" t="s">
        <v>127</v>
      </c>
      <c r="B382" s="273"/>
      <c r="C382" s="274">
        <f aca="true" t="shared" si="331" ref="C382:H382">SUM(C13+C130)</f>
        <v>683677.8</v>
      </c>
      <c r="D382" s="274">
        <f t="shared" si="331"/>
        <v>485155.6</v>
      </c>
      <c r="E382" s="274">
        <f t="shared" si="331"/>
        <v>532147.9</v>
      </c>
      <c r="F382" s="274">
        <f t="shared" si="331"/>
        <v>21719.500000000004</v>
      </c>
      <c r="G382" s="274">
        <f t="shared" si="331"/>
        <v>18473.2</v>
      </c>
      <c r="H382" s="274">
        <f t="shared" si="331"/>
        <v>27118.4</v>
      </c>
      <c r="I382" s="274">
        <f t="shared" si="312"/>
        <v>705397.3</v>
      </c>
      <c r="J382" s="274">
        <f t="shared" si="329"/>
        <v>503628.8</v>
      </c>
      <c r="K382" s="274">
        <f t="shared" si="329"/>
        <v>559266.3</v>
      </c>
      <c r="L382" s="274">
        <f>SUM(L13+L130)</f>
        <v>6526.999999999999</v>
      </c>
      <c r="M382" s="274">
        <f>SUM(M13+M130)</f>
        <v>1250</v>
      </c>
      <c r="N382" s="274">
        <f>SUM(N13+N130)</f>
        <v>1250</v>
      </c>
      <c r="O382" s="274">
        <f t="shared" si="314"/>
        <v>711924.3</v>
      </c>
      <c r="P382" s="274">
        <f t="shared" si="315"/>
        <v>504878.8</v>
      </c>
      <c r="Q382" s="274">
        <f t="shared" si="316"/>
        <v>560516.3</v>
      </c>
      <c r="R382" s="274">
        <f>SUM(R13+R130)</f>
        <v>1835.1</v>
      </c>
      <c r="S382" s="274">
        <f>SUM(S13+S130)</f>
        <v>-626.5</v>
      </c>
      <c r="T382" s="274">
        <f>SUM(T13+T130)</f>
        <v>0</v>
      </c>
      <c r="U382" s="274">
        <f t="shared" si="317"/>
        <v>713759.4</v>
      </c>
      <c r="V382" s="274">
        <f t="shared" si="318"/>
        <v>504252.3</v>
      </c>
      <c r="W382" s="274">
        <f t="shared" si="319"/>
        <v>560516.3</v>
      </c>
      <c r="X382" s="274">
        <f>SUM(X13+X130)</f>
        <v>7043.8</v>
      </c>
      <c r="Y382" s="274">
        <f>SUM(Y13+Y130)</f>
        <v>0</v>
      </c>
      <c r="Z382" s="274">
        <f>SUM(Z13+Z130)</f>
        <v>0</v>
      </c>
      <c r="AA382" s="274">
        <f t="shared" si="320"/>
        <v>720803.2000000001</v>
      </c>
      <c r="AB382" s="274">
        <f t="shared" si="321"/>
        <v>504252.3</v>
      </c>
      <c r="AC382" s="274">
        <f t="shared" si="322"/>
        <v>560516.3</v>
      </c>
      <c r="AD382" s="274">
        <f>SUM(AD13+AD130)</f>
        <v>5244.9</v>
      </c>
      <c r="AE382" s="274">
        <f>SUM(AE13+AE130)</f>
        <v>0</v>
      </c>
      <c r="AF382" s="274">
        <f>SUM(AF13+AF130)</f>
        <v>0</v>
      </c>
      <c r="AG382" s="274">
        <f t="shared" si="323"/>
        <v>726048.1000000001</v>
      </c>
      <c r="AH382" s="274">
        <f t="shared" si="324"/>
        <v>504252.3</v>
      </c>
      <c r="AI382" s="274">
        <f t="shared" si="325"/>
        <v>560516.3</v>
      </c>
    </row>
    <row r="383" spans="1:35" ht="1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330"/>
    </row>
    <row r="384" spans="1:35" ht="12.7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</row>
    <row r="385" spans="1:35" ht="12.7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</row>
    <row r="386" spans="1:35" ht="12.7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</row>
    <row r="387" spans="1:35" ht="12.7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</row>
    <row r="388" spans="1:35" ht="12.7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</row>
    <row r="389" spans="1:35" ht="12.7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</row>
    <row r="390" spans="1:35" ht="12.7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</row>
    <row r="391" spans="1:35" ht="12.7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</row>
    <row r="392" spans="1:35" ht="12.7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</row>
    <row r="393" spans="1:35" ht="12.7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</row>
    <row r="394" spans="1:35" ht="12.7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</row>
    <row r="395" spans="1:35" ht="12.7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</row>
    <row r="396" spans="1:35" ht="12.7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</row>
    <row r="397" spans="1:35" ht="12.7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</row>
    <row r="398" spans="1:35" ht="12.7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</row>
    <row r="399" spans="1:35" ht="12.7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</row>
    <row r="400" spans="1:35" ht="12.7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</row>
    <row r="401" spans="1:35" ht="12.7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</row>
    <row r="402" spans="1:35" ht="12.7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</row>
    <row r="403" spans="1:35" ht="12.7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</row>
    <row r="404" spans="1:35" ht="12.7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</row>
    <row r="405" spans="1:35" ht="12.7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</row>
    <row r="406" spans="1:35" ht="12.7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</row>
    <row r="407" spans="1:35" ht="12.7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</row>
    <row r="408" spans="1:35" ht="12.7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</row>
    <row r="409" spans="1:35" ht="12.7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</row>
    <row r="410" spans="1:35" ht="12.7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</row>
    <row r="411" spans="1:35" ht="12.7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</row>
    <row r="412" spans="1:35" ht="12.7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</row>
    <row r="413" spans="1:35" ht="12.7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</row>
    <row r="414" spans="1:35" ht="12.7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</row>
    <row r="415" spans="1:35" ht="12.7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</row>
    <row r="416" spans="1:35" ht="12.7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</row>
    <row r="417" spans="1:35" ht="12.7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</row>
    <row r="418" spans="1:35" ht="12.7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</row>
    <row r="419" spans="1:35" ht="12.7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</row>
    <row r="420" spans="1:35" ht="12.7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</row>
    <row r="421" spans="1:35" ht="12.7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</row>
    <row r="422" spans="1:35" ht="12.7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</row>
    <row r="423" spans="1:35" ht="12.7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</row>
    <row r="424" spans="1:35" ht="12.7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</row>
    <row r="425" spans="1:35" ht="12.7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</row>
    <row r="426" spans="1:35" ht="12.7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</row>
    <row r="427" spans="1:35" ht="12.7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</row>
    <row r="428" spans="1:35" ht="12.7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</row>
    <row r="429" spans="1:35" ht="12.7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</row>
    <row r="430" spans="1:35" ht="12.7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</row>
    <row r="431" spans="1:35" ht="12.7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</row>
    <row r="432" spans="1:35" ht="12.7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</row>
    <row r="433" spans="1:35" ht="12.7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</row>
    <row r="434" spans="1:35" ht="12.7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</row>
    <row r="435" spans="1:35" ht="12.7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</row>
    <row r="436" spans="1:35" ht="12.7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</row>
    <row r="437" spans="1:35" ht="12.7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</row>
    <row r="438" spans="1:35" ht="12.7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</row>
    <row r="439" spans="1:35" ht="12.7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</row>
    <row r="440" spans="1:35" ht="12.7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</row>
    <row r="441" spans="1:35" ht="12.7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</row>
    <row r="442" spans="1:35" ht="12.7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</row>
    <row r="443" spans="1:35" ht="12.7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</row>
    <row r="444" spans="1:35" ht="12.7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</row>
    <row r="445" spans="1:35" ht="12.7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</row>
    <row r="446" spans="1:35" ht="12.7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</row>
    <row r="447" spans="1:35" ht="12.7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</row>
    <row r="448" spans="1:35" ht="12.7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</row>
    <row r="449" spans="1:35" ht="12.7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</row>
    <row r="450" spans="1:35" ht="12.7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</row>
    <row r="451" spans="1:35" ht="12.7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</row>
    <row r="452" spans="1:35" ht="12.7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</row>
    <row r="453" spans="1:35" ht="12.7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</row>
    <row r="454" spans="1:35" ht="12.7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</row>
    <row r="455" spans="1:35" ht="12.7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</row>
    <row r="456" spans="1:35" ht="12.7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</row>
    <row r="457" spans="1:35" ht="12.7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</row>
    <row r="458" spans="1:35" ht="12.7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</row>
    <row r="459" spans="1:35" ht="12.7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</row>
    <row r="460" spans="1:35" ht="12.7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</row>
    <row r="461" spans="1:35" ht="12.7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</row>
    <row r="462" spans="1:35" ht="12.7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</row>
    <row r="463" spans="1:35" ht="12.7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</row>
    <row r="464" spans="1:35" ht="12.7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</row>
    <row r="465" spans="1:35" ht="12.7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</row>
    <row r="466" spans="1:35" ht="12.7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</row>
    <row r="467" spans="1:35" ht="12.7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</row>
    <row r="468" spans="1:35" ht="12.7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</row>
    <row r="469" spans="1:35" ht="12.7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</row>
    <row r="470" spans="1:35" ht="12.7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</row>
    <row r="471" spans="1:35" ht="12.7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</row>
    <row r="472" spans="1:35" ht="12.7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</row>
    <row r="473" spans="1:35" ht="12.7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</row>
    <row r="474" spans="1:35" ht="12.7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</row>
    <row r="475" spans="1:35" ht="12.7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</row>
    <row r="476" spans="1:35" ht="12.7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</row>
    <row r="477" spans="1:35" ht="12.7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</row>
    <row r="478" spans="1:35" ht="12.7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</row>
    <row r="479" spans="1:35" ht="12.7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</row>
    <row r="480" spans="1:35" ht="12.7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</row>
    <row r="481" spans="1:35" ht="12.7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</row>
    <row r="482" spans="1:35" ht="12.7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</row>
    <row r="483" spans="1:35" ht="12.7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</row>
    <row r="484" spans="1:35" ht="12.7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</row>
    <row r="485" spans="1:35" ht="12.7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</row>
    <row r="486" spans="1:35" ht="12.7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</row>
    <row r="487" spans="1:35" ht="12.7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</row>
    <row r="488" spans="1:35" ht="12.7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</row>
    <row r="489" spans="1:35" ht="12.7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</row>
    <row r="490" spans="1:35" ht="12.7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</row>
    <row r="491" spans="1:35" ht="12.7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</row>
    <row r="492" spans="1:35" ht="12.7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</row>
    <row r="493" spans="1:35" ht="12.7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</row>
    <row r="494" spans="1:35" ht="12.7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</row>
    <row r="495" spans="1:35" ht="12.7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</row>
    <row r="496" spans="1:35" ht="12.7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</row>
    <row r="497" spans="1:35" ht="12.7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</row>
    <row r="498" spans="1:35" ht="12.7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</row>
    <row r="499" spans="1:35" ht="12.7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</row>
    <row r="500" spans="1:35" ht="12.7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</row>
    <row r="501" spans="1:35" ht="12.7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</row>
    <row r="502" spans="1:35" ht="12.7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</row>
    <row r="503" spans="1:35" ht="12.7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</row>
    <row r="504" spans="1:35" ht="12.7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</row>
    <row r="505" spans="1:35" ht="12.7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</row>
    <row r="506" spans="1:35" ht="12.7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</row>
    <row r="507" spans="1:35" ht="12.7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</row>
    <row r="508" spans="1:35" ht="12.7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</row>
    <row r="509" spans="1:35" ht="12.7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</row>
    <row r="510" spans="1:35" ht="12.7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</row>
    <row r="511" spans="1:35" ht="12.7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</row>
    <row r="512" spans="1:35" ht="12.7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</row>
  </sheetData>
  <sheetProtection selectLockedCells="1" selectUnlockedCells="1"/>
  <mergeCells count="19">
    <mergeCell ref="AG1:AI1"/>
    <mergeCell ref="AG2:AI2"/>
    <mergeCell ref="AG3:AI3"/>
    <mergeCell ref="AG4:AI4"/>
    <mergeCell ref="F10:H10"/>
    <mergeCell ref="I10:K10"/>
    <mergeCell ref="R10:T10"/>
    <mergeCell ref="AG5:AI5"/>
    <mergeCell ref="A7:AI7"/>
    <mergeCell ref="AD10:AF10"/>
    <mergeCell ref="AG10:AI10"/>
    <mergeCell ref="C10:E10"/>
    <mergeCell ref="A10:A11"/>
    <mergeCell ref="B10:B11"/>
    <mergeCell ref="U10:W10"/>
    <mergeCell ref="L10:N10"/>
    <mergeCell ref="X10:Z10"/>
    <mergeCell ref="AA10:AC10"/>
    <mergeCell ref="O10:Q10"/>
  </mergeCells>
  <printOptions/>
  <pageMargins left="0.4724409448818898" right="0.03937007874015748" top="0.4330708661417323" bottom="0.5118110236220472" header="0" footer="0.11811023622047245"/>
  <pageSetup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2021-09-07T08:44:53Z</cp:lastPrinted>
  <dcterms:modified xsi:type="dcterms:W3CDTF">2021-09-24T08:24:32Z</dcterms:modified>
  <cp:category/>
  <cp:version/>
  <cp:contentType/>
  <cp:contentStatus/>
</cp:coreProperties>
</file>